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D024" lockStructure="1"/>
  <bookViews>
    <workbookView xWindow="-120" yWindow="-120" windowWidth="25440" windowHeight="15840"/>
  </bookViews>
  <sheets>
    <sheet name="Vkladani_dat" sheetId="5" r:id="rId1"/>
    <sheet name="Tisk_Kult" sheetId="12" r:id="rId2"/>
    <sheet name="Kopirovani" sheetId="6" r:id="rId3"/>
    <sheet name="Definice" sheetId="13" r:id="rId4"/>
    <sheet name="Pokyny" sheetId="14" r:id="rId5"/>
  </sheets>
  <definedNames>
    <definedName name="_bookmark0" localSheetId="3">Definice!$B$281</definedName>
    <definedName name="_bookmark1" localSheetId="3">Definice!$B$287</definedName>
    <definedName name="_bookmark10" localSheetId="3">Definice!$B$315</definedName>
    <definedName name="_bookmark11" localSheetId="3">Definice!$B$317</definedName>
    <definedName name="_bookmark12" localSheetId="3">Definice!$B$319</definedName>
    <definedName name="_bookmark13" localSheetId="3">Definice!$B$327</definedName>
    <definedName name="_bookmark14" localSheetId="3">Definice!$B$337</definedName>
    <definedName name="_bookmark15" localSheetId="3">Definice!$B$340</definedName>
    <definedName name="_bookmark16" localSheetId="3">Definice!$B$342</definedName>
    <definedName name="_bookmark17" localSheetId="3">Definice!$B$344</definedName>
    <definedName name="_bookmark18" localSheetId="3">Definice!$B$347</definedName>
    <definedName name="_bookmark19" localSheetId="3">Definice!$B$349</definedName>
    <definedName name="_bookmark2" localSheetId="3">Definice!$B$289</definedName>
    <definedName name="_bookmark20" localSheetId="3">Definice!$B$351</definedName>
    <definedName name="_bookmark21" localSheetId="3">Definice!$B$353</definedName>
    <definedName name="_bookmark22" localSheetId="3">Definice!$B$355</definedName>
    <definedName name="_bookmark23" localSheetId="3">Definice!$B$357</definedName>
    <definedName name="_bookmark24" localSheetId="3">Definice!$B$359</definedName>
    <definedName name="_bookmark25" localSheetId="3">Definice!$B$361</definedName>
    <definedName name="_bookmark3" localSheetId="3">Definice!$B$291</definedName>
    <definedName name="_bookmark4" localSheetId="3">Definice!$B$293</definedName>
    <definedName name="_bookmark5" localSheetId="3">Definice!$B$295</definedName>
    <definedName name="_bookmark6" localSheetId="3">Definice!$B$297</definedName>
    <definedName name="_bookmark7" localSheetId="3">Definice!$B$299</definedName>
    <definedName name="_bookmark8" localSheetId="3">Definice!$B$311</definedName>
    <definedName name="_bookmark9" localSheetId="3">Definice!$B$313</definedName>
    <definedName name="_ftn1" localSheetId="0">Vkladani_dat!$A$51</definedName>
    <definedName name="_ftn2" localSheetId="0">Vkladani_dat!$A$52</definedName>
    <definedName name="_ftn3" localSheetId="0">Vkladani_dat!$A$53</definedName>
    <definedName name="_ftnref1" localSheetId="0">Vkladani_dat!#REF!</definedName>
    <definedName name="_ftnref2" localSheetId="0">Vkladani_dat!#REF!</definedName>
    <definedName name="_ftnref3" localSheetId="0">Vkladani_dat!#REF!</definedName>
    <definedName name="_Toc326153052" localSheetId="0">Vkladani_dat!$A$15</definedName>
    <definedName name="_Toc326153053" localSheetId="0">Vkladani_dat!$A$36</definedName>
    <definedName name="_Toc326153054" localSheetId="0">Vkladani_dat!$A$50</definedName>
    <definedName name="_xlnm.Print_Area" localSheetId="3">Definice!$A$1:$T$277</definedName>
    <definedName name="_xlnm.Print_Area" localSheetId="4">Pokyny!#REF!</definedName>
    <definedName name="_xlnm.Print_Area" localSheetId="1">Tisk_Kult!$A$1:$AH$243</definedName>
    <definedName name="_xlnm.Print_Area" localSheetId="0">Vkladani_dat!$A$1:$I$184</definedName>
    <definedName name="OLE_LINK1" localSheetId="1">Tisk_Kult!$Q$189</definedName>
    <definedName name="OLE_LINK2" localSheetId="4">Pokyny!$A$5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29" i="12" l="1"/>
  <c r="Y228" i="12"/>
  <c r="I87" i="5"/>
  <c r="D37" i="6" l="1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AE56" i="12" l="1"/>
  <c r="AE54" i="12"/>
  <c r="AE52" i="12"/>
  <c r="AE50" i="12"/>
  <c r="AE48" i="12"/>
  <c r="AE46" i="12"/>
  <c r="AE44" i="12"/>
  <c r="AE42" i="12"/>
  <c r="AE40" i="12"/>
  <c r="AE38" i="12"/>
  <c r="AE37" i="12"/>
  <c r="AE35" i="12"/>
  <c r="AE33" i="12"/>
  <c r="AE31" i="12"/>
  <c r="AE29" i="12"/>
  <c r="AE28" i="12"/>
  <c r="L95" i="12"/>
  <c r="L94" i="12"/>
  <c r="L91" i="12"/>
  <c r="L89" i="12"/>
  <c r="L87" i="12"/>
  <c r="L81" i="12"/>
  <c r="L79" i="12"/>
  <c r="G54" i="5" l="1"/>
  <c r="I70" i="5" l="1"/>
  <c r="D36" i="6"/>
  <c r="AE26" i="12"/>
  <c r="G53" i="5"/>
  <c r="I54" i="5"/>
  <c r="I69" i="5"/>
  <c r="AE64" i="12"/>
  <c r="AE69" i="12"/>
  <c r="AG18" i="12" l="1"/>
  <c r="AG16" i="12"/>
  <c r="AG15" i="12"/>
  <c r="AG14" i="12"/>
  <c r="AG13" i="12"/>
  <c r="AG12" i="12"/>
  <c r="AG11" i="12"/>
  <c r="AG10" i="12"/>
  <c r="AG17" i="12"/>
  <c r="I94" i="5"/>
  <c r="I91" i="5"/>
  <c r="I89" i="5"/>
  <c r="D1" i="6"/>
  <c r="D7" i="6"/>
  <c r="D6" i="6"/>
  <c r="I93" i="5"/>
  <c r="I92" i="5"/>
  <c r="I90" i="5"/>
  <c r="I138" i="5"/>
  <c r="I111" i="5"/>
  <c r="I110" i="5"/>
  <c r="I98" i="5"/>
  <c r="I96" i="5"/>
  <c r="I47" i="5"/>
  <c r="I46" i="5"/>
  <c r="I45" i="5"/>
  <c r="D146" i="6"/>
  <c r="D145" i="6"/>
  <c r="D143" i="6"/>
  <c r="D141" i="6"/>
  <c r="D140" i="6"/>
  <c r="D139" i="6"/>
  <c r="D138" i="6"/>
  <c r="D137" i="6"/>
  <c r="D136" i="6"/>
  <c r="D135" i="6"/>
  <c r="D134" i="6"/>
  <c r="D133" i="6"/>
  <c r="D132" i="6"/>
  <c r="D131" i="6"/>
  <c r="D129" i="6"/>
  <c r="D128" i="6"/>
  <c r="D126" i="6"/>
  <c r="D125" i="6"/>
  <c r="D124" i="6"/>
  <c r="D123" i="6"/>
  <c r="D122" i="6"/>
  <c r="D121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33" i="6"/>
  <c r="D32" i="6"/>
  <c r="D31" i="6"/>
  <c r="D30" i="6"/>
  <c r="D29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8" i="6"/>
  <c r="D5" i="6"/>
  <c r="D4" i="6"/>
  <c r="D3" i="6"/>
  <c r="D2" i="6"/>
  <c r="AD218" i="12"/>
  <c r="AD215" i="12"/>
  <c r="AD210" i="12"/>
  <c r="AD206" i="12"/>
  <c r="AD204" i="12"/>
  <c r="AD202" i="12"/>
  <c r="AD199" i="12"/>
  <c r="AD196" i="12"/>
  <c r="AD194" i="12"/>
  <c r="AD189" i="12"/>
  <c r="AD187" i="12"/>
  <c r="AD185" i="12"/>
  <c r="AD183" i="12"/>
  <c r="AD181" i="12"/>
  <c r="AD175" i="12"/>
  <c r="AD172" i="12"/>
  <c r="AD159" i="12"/>
  <c r="AD157" i="12"/>
  <c r="AD155" i="12"/>
  <c r="AD152" i="12"/>
  <c r="AD149" i="12"/>
  <c r="AD146" i="12"/>
  <c r="AD141" i="12"/>
  <c r="AD138" i="12"/>
  <c r="AD135" i="12"/>
  <c r="AD132" i="12"/>
  <c r="AD129" i="12"/>
  <c r="AD126" i="12"/>
  <c r="AD123" i="12"/>
  <c r="AD119" i="12"/>
  <c r="AD116" i="12"/>
  <c r="AD113" i="12"/>
  <c r="L220" i="12"/>
  <c r="L218" i="12"/>
  <c r="L216" i="12"/>
  <c r="L214" i="12"/>
  <c r="L212" i="12"/>
  <c r="L210" i="12"/>
  <c r="L208" i="12"/>
  <c r="L206" i="12"/>
  <c r="L204" i="12"/>
  <c r="L191" i="12"/>
  <c r="L188" i="12"/>
  <c r="L186" i="12"/>
  <c r="L184" i="12"/>
  <c r="L181" i="12"/>
  <c r="L178" i="12"/>
  <c r="L175" i="12"/>
  <c r="L173" i="12"/>
  <c r="L169" i="12"/>
  <c r="L165" i="12"/>
  <c r="L163" i="12"/>
  <c r="L160" i="12"/>
  <c r="L158" i="12"/>
  <c r="L155" i="12"/>
  <c r="N152" i="12"/>
  <c r="N150" i="12"/>
  <c r="L152" i="12"/>
  <c r="L150" i="12"/>
  <c r="N138" i="12"/>
  <c r="N136" i="12"/>
  <c r="L138" i="12"/>
  <c r="L136" i="12"/>
  <c r="L140" i="12"/>
  <c r="L135" i="12"/>
  <c r="L133" i="12"/>
  <c r="L131" i="12"/>
  <c r="L128" i="12"/>
  <c r="L126" i="12"/>
  <c r="L124" i="12"/>
  <c r="L122" i="12"/>
  <c r="L118" i="12"/>
  <c r="L115" i="12"/>
  <c r="L112" i="12"/>
  <c r="AE98" i="12"/>
  <c r="AE97" i="12"/>
  <c r="AE96" i="12"/>
  <c r="AE95" i="12"/>
  <c r="AE94" i="12"/>
  <c r="AE91" i="12"/>
  <c r="AE88" i="12"/>
  <c r="AE86" i="12"/>
  <c r="AE83" i="12"/>
  <c r="AE80" i="12"/>
  <c r="AE77" i="12"/>
  <c r="AE75" i="12"/>
  <c r="AE73" i="12"/>
  <c r="AE71" i="12"/>
  <c r="AE67" i="12"/>
  <c r="AE62" i="12"/>
  <c r="L71" i="12"/>
  <c r="L70" i="12"/>
  <c r="L68" i="12"/>
  <c r="L66" i="12"/>
  <c r="L64" i="12"/>
  <c r="L62" i="12"/>
  <c r="L60" i="12"/>
  <c r="L58" i="12"/>
  <c r="L56" i="12"/>
  <c r="L54" i="12"/>
  <c r="L52" i="12"/>
  <c r="L50" i="12"/>
  <c r="L48" i="12"/>
  <c r="L46" i="12"/>
  <c r="L44" i="12"/>
  <c r="L38" i="12"/>
  <c r="N27" i="12"/>
  <c r="J27" i="12"/>
  <c r="I26" i="12"/>
  <c r="F25" i="12"/>
  <c r="D23" i="12"/>
  <c r="D21" i="12"/>
  <c r="D19" i="12"/>
  <c r="D18" i="12"/>
  <c r="A16" i="12"/>
  <c r="M13" i="12"/>
  <c r="C13" i="12"/>
  <c r="A11" i="12"/>
  <c r="G130" i="5"/>
  <c r="L202" i="12" s="1"/>
  <c r="G182" i="5"/>
  <c r="D144" i="6" s="1"/>
  <c r="G168" i="5"/>
  <c r="D130" i="6" s="1"/>
  <c r="G161" i="5"/>
  <c r="AD161" i="12" s="1"/>
  <c r="G154" i="5"/>
  <c r="G48" i="5"/>
  <c r="G42" i="5"/>
  <c r="L85" i="12" s="1"/>
  <c r="G19" i="5"/>
  <c r="I32" i="5" s="1"/>
  <c r="D100" i="6" l="1"/>
  <c r="D34" i="6"/>
  <c r="L96" i="12"/>
  <c r="G180" i="5"/>
  <c r="AD208" i="12" s="1"/>
  <c r="G41" i="5"/>
  <c r="L83" i="12" s="1"/>
  <c r="D142" i="6"/>
  <c r="I181" i="5"/>
  <c r="AD178" i="12"/>
  <c r="D9" i="6"/>
  <c r="L41" i="12"/>
  <c r="I18" i="5"/>
  <c r="I19" i="5"/>
  <c r="AG227" i="12"/>
  <c r="AG229" i="12"/>
  <c r="AG228" i="12"/>
  <c r="D127" i="6"/>
  <c r="I182" i="5"/>
  <c r="I178" i="5"/>
  <c r="D28" i="6"/>
  <c r="AD143" i="12"/>
  <c r="D120" i="6"/>
  <c r="J180" i="5"/>
  <c r="AD212" i="12"/>
  <c r="J182" i="5"/>
  <c r="D27" i="6" l="1"/>
  <c r="D35" i="6"/>
  <c r="AE24" i="12"/>
</calcChain>
</file>

<file path=xl/sharedStrings.xml><?xml version="1.0" encoding="utf-8"?>
<sst xmlns="http://schemas.openxmlformats.org/spreadsheetml/2006/main" count="1088" uniqueCount="672">
  <si>
    <t>Studijní místa</t>
  </si>
  <si>
    <t>WiFi pro uživatele</t>
  </si>
  <si>
    <t>II. Uživatelé</t>
  </si>
  <si>
    <t>Osobní náklady</t>
  </si>
  <si>
    <t>Dobrovolníci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</si>
  <si>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</si>
  <si>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</si>
  <si>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</si>
  <si>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</si>
  <si>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</si>
  <si>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</si>
  <si>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</si>
  <si>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</si>
  <si>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</si>
  <si>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</si>
  <si>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</si>
  <si>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</si>
  <si>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</si>
  <si>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</si>
  <si>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</si>
  <si>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</si>
  <si>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</si>
  <si>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</si>
  <si>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</si>
  <si>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</si>
  <si>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</si>
  <si>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</si>
  <si>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</si>
  <si>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</si>
  <si>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</si>
  <si>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</si>
  <si>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</si>
  <si>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</si>
  <si>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</si>
  <si>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</si>
  <si>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</si>
  <si>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</si>
  <si>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</si>
  <si>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</si>
  <si>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</si>
  <si>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</si>
  <si>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</si>
  <si>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</si>
  <si>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</si>
  <si>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</si>
  <si>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</si>
  <si>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</si>
  <si>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</si>
  <si>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</si>
  <si>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</si>
  <si>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</si>
  <si>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</si>
  <si>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</si>
  <si>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</si>
  <si>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</si>
  <si>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</si>
  <si>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</si>
  <si>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</si>
  <si>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</si>
  <si>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</si>
  <si>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</si>
  <si>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</si>
  <si>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</si>
  <si>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</si>
  <si>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</si>
  <si>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</si>
  <si>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</si>
  <si>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</si>
  <si>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</si>
  <si>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</si>
  <si>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</si>
  <si>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</si>
  <si>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</si>
  <si>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</si>
  <si>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</si>
  <si>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</si>
  <si>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</si>
  <si>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</si>
  <si>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</si>
  <si>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</si>
  <si>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</si>
  <si>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</si>
  <si>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</si>
  <si>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</si>
  <si>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</si>
  <si>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</si>
  <si>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</si>
  <si>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</si>
  <si>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</si>
  <si>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</si>
  <si>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</si>
  <si>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</si>
  <si>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</si>
  <si>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</si>
  <si>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</si>
  <si>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</si>
  <si>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</si>
  <si>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</si>
  <si>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</si>
  <si>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</si>
  <si>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</si>
  <si>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</si>
  <si>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</si>
  <si>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</si>
  <si>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</si>
  <si>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</si>
  <si>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</si>
  <si>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</si>
  <si>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</si>
  <si>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</si>
  <si>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</si>
  <si>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</si>
  <si>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</si>
  <si>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</si>
  <si>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</si>
  <si>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</si>
  <si>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</si>
  <si>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</si>
  <si>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</si>
  <si>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</si>
  <si>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</si>
  <si>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</si>
  <si>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</si>
  <si>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</si>
  <si>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</si>
  <si>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</si>
  <si>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</si>
  <si>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</si>
  <si>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</si>
  <si>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</si>
  <si>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</si>
  <si>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</si>
  <si>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</si>
  <si>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</si>
  <si>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</si>
  <si>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</si>
  <si>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</si>
  <si>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</si>
  <si>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</si>
  <si>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</si>
  <si>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</si>
  <si>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krásná literatura</t>
  </si>
  <si>
    <t>rukopisy</t>
  </si>
  <si>
    <t>zvukově obrazové</t>
  </si>
  <si>
    <t>obrazové</t>
  </si>
  <si>
    <t>Periodika počet exemplářů</t>
  </si>
  <si>
    <t>Volný výběr počet k.j.</t>
  </si>
  <si>
    <t xml:space="preserve">Úbytky </t>
  </si>
  <si>
    <t>z toho uživatelé do 15 let</t>
  </si>
  <si>
    <t>zvukové</t>
  </si>
  <si>
    <t>jiné</t>
  </si>
  <si>
    <t>Prezenční výpůjčky evidované</t>
  </si>
  <si>
    <t>kladně vyřízené</t>
  </si>
  <si>
    <t>Ostatní akce</t>
  </si>
  <si>
    <t>Hodiny pro veřejnost týdně</t>
  </si>
  <si>
    <t>Webová  stránka knihovny</t>
  </si>
  <si>
    <t>Elektronický katalog na internetu</t>
  </si>
  <si>
    <t>VŠ knih.</t>
  </si>
  <si>
    <t>VOŠ knih.</t>
  </si>
  <si>
    <t>VŠ ostatní</t>
  </si>
  <si>
    <t>VOŠ ostatní</t>
  </si>
  <si>
    <t>SŠ knih.</t>
  </si>
  <si>
    <t>SŠ ostatní</t>
  </si>
  <si>
    <t>ostatní zaměst.</t>
  </si>
  <si>
    <t>Ostatní provozní výnosy</t>
  </si>
  <si>
    <t>Ostatní provozní náklady</t>
  </si>
  <si>
    <t>Investiční výdaje celkem</t>
  </si>
  <si>
    <t>I. KNIHOVNÍ FOND</t>
  </si>
  <si>
    <t>Č. ř.</t>
  </si>
  <si>
    <t>Celkem</t>
  </si>
  <si>
    <t>a</t>
  </si>
  <si>
    <t>v tom (z řádku 0102)</t>
  </si>
  <si>
    <t>naučná literatura</t>
  </si>
  <si>
    <t>mikrografické dokumenty</t>
  </si>
  <si>
    <t>kartografické dokumenty</t>
  </si>
  <si>
    <t>tištěné hudebniny</t>
  </si>
  <si>
    <t>elektronické dokumenty</t>
  </si>
  <si>
    <t>II. UŽIVATELÉ</t>
  </si>
  <si>
    <t>návštěvníci půjčoven a studoven</t>
  </si>
  <si>
    <t>návštěvníci využívající internet v knihovně</t>
  </si>
  <si>
    <t>návštěvníci vzdělávacích akcí</t>
  </si>
  <si>
    <t>návštěvníci ostatních akcí, kde knihovna není hlavním pořadatelem</t>
  </si>
  <si>
    <t>Návštěvníci on-line služeb</t>
  </si>
  <si>
    <t>III. VÝPŮJČKY</t>
  </si>
  <si>
    <t>naučná literatura dospělým uživatelům (knihy)</t>
  </si>
  <si>
    <t>krásná literatura dospělým uživatelům (knihy)</t>
  </si>
  <si>
    <t>naučná literatura dětem (knihy)</t>
  </si>
  <si>
    <t>krásná literatura dětem (knihy)</t>
  </si>
  <si>
    <t>výpůjčky periodik</t>
  </si>
  <si>
    <t>I. Knih. fond</t>
  </si>
  <si>
    <t>Stav knih.fondu minulého roku</t>
  </si>
  <si>
    <t>Knih. jednotky sledovaného r.</t>
  </si>
  <si>
    <t xml:space="preserve">  naučná literatura </t>
  </si>
  <si>
    <t xml:space="preserve">  krásná literatura </t>
  </si>
  <si>
    <t xml:space="preserve">  rukopisy</t>
  </si>
  <si>
    <t xml:space="preserve">  mikrografické dokumenty</t>
  </si>
  <si>
    <t xml:space="preserve">  kartografické dokumenty</t>
  </si>
  <si>
    <t xml:space="preserve">  tištěné hudebniny</t>
  </si>
  <si>
    <t xml:space="preserve">  zvukové</t>
  </si>
  <si>
    <t xml:space="preserve">  zvukově obrazové</t>
  </si>
  <si>
    <t xml:space="preserve">  obrazové</t>
  </si>
  <si>
    <t xml:space="preserve">  elektronické dokumenty</t>
  </si>
  <si>
    <t xml:space="preserve">  jiné</t>
  </si>
  <si>
    <t xml:space="preserve">Přírůstky </t>
  </si>
  <si>
    <t>Uživatelé registr. celkem</t>
  </si>
  <si>
    <t>Návštěvníci celkem</t>
  </si>
  <si>
    <t>Návštěvnici - fyzické návštěvy</t>
  </si>
  <si>
    <t>návštěvy půjčoven a studoven</t>
  </si>
  <si>
    <t>návštěvy internetu v knihovně</t>
  </si>
  <si>
    <t>návštěvy kulturních akcí</t>
  </si>
  <si>
    <t>návštěvy vzdělávacích akcí</t>
  </si>
  <si>
    <t>návštěvy ostatních akcí</t>
  </si>
  <si>
    <t>III.Výpůjčky</t>
  </si>
  <si>
    <t xml:space="preserve">  naučná dospělým (knihy)</t>
  </si>
  <si>
    <t xml:space="preserve">  krásná dospělým (knihy)</t>
  </si>
  <si>
    <t xml:space="preserve">  naučná dětem (knihy)</t>
  </si>
  <si>
    <t xml:space="preserve">  krásná dětem (knihy)</t>
  </si>
  <si>
    <t xml:space="preserve">  výpůjčky periodik</t>
  </si>
  <si>
    <t>Prolongace</t>
  </si>
  <si>
    <t>IV.Další údaje</t>
  </si>
  <si>
    <t>MVS z jiných k.-požadavky</t>
  </si>
  <si>
    <t>MVS jiným k.-požadavky</t>
  </si>
  <si>
    <t xml:space="preserve">MMVS - požadavky z jiných </t>
  </si>
  <si>
    <t xml:space="preserve">MMVS - požadavky do jiných </t>
  </si>
  <si>
    <t>Výměnné fondy- svazky jiným</t>
  </si>
  <si>
    <t>Výměnné fondy -sv. od jiných</t>
  </si>
  <si>
    <t>Vzdělávání (pro knihovníky)</t>
  </si>
  <si>
    <t>Odborní zaměstnanci (fyz. osoby)</t>
  </si>
  <si>
    <t>Profesní vzdělávání (hodiny)</t>
  </si>
  <si>
    <t>Splněný standard (fyz. osoby)</t>
  </si>
  <si>
    <t>Kulturní, komunit. akce (veřejnost)</t>
  </si>
  <si>
    <t>z toho online kult., komunit. akce</t>
  </si>
  <si>
    <t>Vzdělávací akce (veřejnost)</t>
  </si>
  <si>
    <t>z toho online vzdělávací akce</t>
  </si>
  <si>
    <t>z toho vzdělávací akce ICT</t>
  </si>
  <si>
    <t>Neperiodické publikace</t>
  </si>
  <si>
    <t xml:space="preserve">  náklad</t>
  </si>
  <si>
    <t xml:space="preserve">Periodický tisk           </t>
  </si>
  <si>
    <t>Vydané elektronické dokum.</t>
  </si>
  <si>
    <t xml:space="preserve">Plocha knihovny      </t>
  </si>
  <si>
    <t xml:space="preserve">Počítače s internetem </t>
  </si>
  <si>
    <t>Kopírovací služby</t>
  </si>
  <si>
    <t>V.Elektronické</t>
  </si>
  <si>
    <t>Návštěvy webu knihovny</t>
  </si>
  <si>
    <t>Vstupy do e-katalogu z knih.</t>
  </si>
  <si>
    <t xml:space="preserve">Vstupy do e-katalogu mimo k. </t>
  </si>
  <si>
    <t>Vstupy do e-protokolu z knih.</t>
  </si>
  <si>
    <t>Vstupy do e-protokolu mimo k.</t>
  </si>
  <si>
    <t>Vlastní specializ. databáze</t>
  </si>
  <si>
    <t>Licence EIZ</t>
  </si>
  <si>
    <t>Vstupy do EIZ z knih.</t>
  </si>
  <si>
    <t>Vstupy do EIZ mino k.</t>
  </si>
  <si>
    <t>Zobrazené digitální dokum.</t>
  </si>
  <si>
    <t>E-výpůjčky e-dokumentů</t>
  </si>
  <si>
    <t>Online informační služby</t>
  </si>
  <si>
    <t>0515</t>
  </si>
  <si>
    <t>Návštěvy online kultur. akcí</t>
  </si>
  <si>
    <t>0516</t>
  </si>
  <si>
    <t>Návštěvy online vzdělávacích akcí</t>
  </si>
  <si>
    <t>VI. Zaměst.</t>
  </si>
  <si>
    <t xml:space="preserve">Zaměstnanci celkem </t>
  </si>
  <si>
    <t xml:space="preserve">   počet hodin</t>
  </si>
  <si>
    <t>VII.Příjmy</t>
  </si>
  <si>
    <t>Tržby vlastní</t>
  </si>
  <si>
    <t xml:space="preserve">  z toho z hlavní činnosti</t>
  </si>
  <si>
    <t>Příspěvky, granty - stát</t>
  </si>
  <si>
    <t>Příspěvky, granty - kraj</t>
  </si>
  <si>
    <t>Příspěvky, granty - obec</t>
  </si>
  <si>
    <t>Příspěvky, granty - ostatní</t>
  </si>
  <si>
    <t>Příspěvky, granty - zahraniční</t>
  </si>
  <si>
    <t xml:space="preserve">  z toho z fondů EÚ</t>
  </si>
  <si>
    <t>Dary a sponzorské příspěvky</t>
  </si>
  <si>
    <t>Příjmy celkem</t>
  </si>
  <si>
    <t>Dotace na investice - stát</t>
  </si>
  <si>
    <t>Dotace na investice - kraj</t>
  </si>
  <si>
    <t>Dotace na investice - obec</t>
  </si>
  <si>
    <t>Dotace na investice - ostatní</t>
  </si>
  <si>
    <t>Dotace na investice - zahraniční</t>
  </si>
  <si>
    <t>Dotace na investice celkem</t>
  </si>
  <si>
    <t>VIII. Výdaje</t>
  </si>
  <si>
    <t>Spotřeba materiálu, energie…</t>
  </si>
  <si>
    <t xml:space="preserve">  z toho nájmy</t>
  </si>
  <si>
    <t xml:space="preserve">  mzdy</t>
  </si>
  <si>
    <t xml:space="preserve">  ostatní osobní náklady</t>
  </si>
  <si>
    <t xml:space="preserve">  zdravotní a sociální pojištění</t>
  </si>
  <si>
    <t xml:space="preserve">  zákonné sociální náklady</t>
  </si>
  <si>
    <t>Náklady na knih. fond celkem</t>
  </si>
  <si>
    <t xml:space="preserve">  nákup periodik</t>
  </si>
  <si>
    <t xml:space="preserve">  nákup licencí na EIZ</t>
  </si>
  <si>
    <t xml:space="preserve">Daně a poplatky </t>
  </si>
  <si>
    <t>Daň z příjmů</t>
  </si>
  <si>
    <t>Odpisy majetku</t>
  </si>
  <si>
    <t>Výdaje celkem</t>
  </si>
  <si>
    <t xml:space="preserve">  z toho výdaje na hlavní činnost</t>
  </si>
  <si>
    <t xml:space="preserve">  hmotný majetek</t>
  </si>
  <si>
    <t xml:space="preserve">  nehmotný majetek</t>
  </si>
  <si>
    <t>List pro vložení a kontrolu dat</t>
  </si>
  <si>
    <t xml:space="preserve">ZÁVAZNÉ DEFINICE </t>
  </si>
  <si>
    <t>IČO</t>
  </si>
  <si>
    <t>Adresa</t>
  </si>
  <si>
    <t>Evidenční č. knihovny</t>
  </si>
  <si>
    <t>Telefon</t>
  </si>
  <si>
    <t>Kraj</t>
  </si>
  <si>
    <t>www stránky ZJ</t>
  </si>
  <si>
    <t>Zřizovatel</t>
  </si>
  <si>
    <t>v tom (z řádku 0204)</t>
  </si>
  <si>
    <t>Velikost obsluhované populace</t>
  </si>
  <si>
    <t>Bezbariérový přístup</t>
  </si>
  <si>
    <t>E-mail knihovny</t>
  </si>
  <si>
    <t>IV. DALŠÍ ÚDAJE</t>
  </si>
  <si>
    <t>Meziknihovní výpůjční 
služba v rámci státu</t>
  </si>
  <si>
    <t>Mezinárodní 
meziknihovní výpůjční 
služba</t>
  </si>
  <si>
    <t>obdržené 
požadavky 
z jiných 
knihoven</t>
  </si>
  <si>
    <t xml:space="preserve"> zaslané 
požadavky 
jiným 
knihovnám</t>
  </si>
  <si>
    <t>požadavky 
z jiných 
zemí</t>
  </si>
  <si>
    <t>požadavky 
do jiných 
zemí</t>
  </si>
  <si>
    <t>Výměnné fondy</t>
  </si>
  <si>
    <t>půjčené jiným knihovnám</t>
  </si>
  <si>
    <t>půjčené od jiných knihoven</t>
  </si>
  <si>
    <t>počet požadavků</t>
  </si>
  <si>
    <t>počet kladně vyřízených 
požadavků</t>
  </si>
  <si>
    <t>počet svazků</t>
  </si>
  <si>
    <t>návštěvníci kulturních, komunitních a volnočasových                           akcí pro veřejnost</t>
  </si>
  <si>
    <t xml:space="preserve"> Profesní vzdělávání odborných zaměstnanců knihovny 
 (počet hodin celkem)</t>
  </si>
  <si>
    <t xml:space="preserve"> Počet odborných zaměstnanců (fyzické osoby), 
 kteří splnili standard vzdělávání</t>
  </si>
  <si>
    <t xml:space="preserve"> Kulturní, komunitní a volnočasové akce pro veřejnost 
 (besedy, výstavy, aj.)</t>
  </si>
  <si>
    <t xml:space="preserve"> z ř. 0415 online (virtuální) kulturní, komunitní 
 a volnočasové akce pro veřejnost</t>
  </si>
  <si>
    <t xml:space="preserve"> z ř. 0417 online (virtuální) vzdělávací akce pro 
 veřejnost</t>
  </si>
  <si>
    <t xml:space="preserve"> Stav knihovniho fondu celkem k 31.12. min. roku</t>
  </si>
  <si>
    <t xml:space="preserve"> Knihovní jednotky celkem k 31. 12. sledovaného roku</t>
  </si>
  <si>
    <t xml:space="preserve"> Počet exemplářů titulů docházejících periodik</t>
  </si>
  <si>
    <t xml:space="preserve"> Počet knihovních jednotek ve volném výběru</t>
  </si>
  <si>
    <t xml:space="preserve"> Přírůstky</t>
  </si>
  <si>
    <t xml:space="preserve"> Úbytky</t>
  </si>
  <si>
    <t xml:space="preserve"> Registrovaní uživatelé ve sledovaném období</t>
  </si>
  <si>
    <t xml:space="preserve">  z toho registrovaní uživatelé do 15 let</t>
  </si>
  <si>
    <t xml:space="preserve"> Návštěvníci celkem (ř. 0204 + ř. 0210)</t>
  </si>
  <si>
    <t xml:space="preserve"> Návštěvníci knihovny (fyzické návštěvy, součet ř. 0205 až 0209)</t>
  </si>
  <si>
    <r>
      <t xml:space="preserve"> Návštěvníci on-line služeb                                                                                  </t>
    </r>
    <r>
      <rPr>
        <sz val="11"/>
        <color indexed="9"/>
        <rFont val="Calibri"/>
        <family val="2"/>
        <charset val="238"/>
      </rPr>
      <t>i</t>
    </r>
    <r>
      <rPr>
        <sz val="11"/>
        <color theme="1"/>
        <rFont val="Calibri"/>
        <family val="2"/>
        <charset val="238"/>
        <scheme val="minor"/>
      </rPr>
      <t>(virtuální návštěvy z ř. 0505 + 0507 + 0511 + 0515 + 0516)</t>
    </r>
  </si>
  <si>
    <t xml:space="preserve"> Vzdělávací akce pro veřejnost (semináře, kurzy, aj.)</t>
  </si>
  <si>
    <t xml:space="preserve"> Ostatní akce, kde knihovna není hlavním pořadatelem</t>
  </si>
  <si>
    <t xml:space="preserve"> Počet titulů vydaných neperiodických publikací 
 dle zák. č. 37/1995 Sb., ve znění pozdějších předpisů</t>
  </si>
  <si>
    <t xml:space="preserve"> Náklad (počet výtisků v ks)</t>
  </si>
  <si>
    <t xml:space="preserve"> Počet titulů vydaného periodického tisku 
 dle zák. č. 46/2000 Sb., ve znění pozdějších předpisů</t>
  </si>
  <si>
    <t xml:space="preserve"> Počet titulů vydaných elektronických dokumentů včetně 
 internetu</t>
  </si>
  <si>
    <t xml:space="preserve"> Plocha knihovny pro uživatele v m2</t>
  </si>
  <si>
    <t xml:space="preserve"> Počet studijních míst k 31.12.</t>
  </si>
  <si>
    <t xml:space="preserve"> Počet počítačů připojených na internet pro uživatele k 31. 12.</t>
  </si>
  <si>
    <t xml:space="preserve"> Připojení Wi-Fi v prostorách knihovny pro uživatele</t>
  </si>
  <si>
    <t xml:space="preserve"> Poskytujete uživatelům kopírovací služby</t>
  </si>
  <si>
    <t xml:space="preserve"> Počet hodin pro veřejnost týdně </t>
  </si>
  <si>
    <t>V. ELEKTRONICKÉ SLUŽBY KNIHOVNY</t>
  </si>
  <si>
    <t xml:space="preserve"> Webová stránka knihovny</t>
  </si>
  <si>
    <t xml:space="preserve"> Elektronický katalog knihovny na internetu</t>
  </si>
  <si>
    <t xml:space="preserve"> Počet návštěv webové stránky knihovny za sledované 
 období</t>
  </si>
  <si>
    <t xml:space="preserve"> Počet vstupů do elektronického katalogu z prostoru knihovny</t>
  </si>
  <si>
    <t xml:space="preserve"> Počet vstupů do elektronického katalogu z prostoru 
 mimo knihovnu</t>
  </si>
  <si>
    <t xml:space="preserve"> Počet vstupů do elektronického výpůjčního protokolu 
 z prostoru knihovny</t>
  </si>
  <si>
    <t xml:space="preserve"> Počet vstupů do elektronického výpůjčního protokolu 
 z prostoru mimo knihovnu</t>
  </si>
  <si>
    <t xml:space="preserve"> Počet vlastních specializovaných databází</t>
  </si>
  <si>
    <t xml:space="preserve"> Počet licencovaných elektronických informačních zdrojů</t>
  </si>
  <si>
    <t xml:space="preserve"> Počet vstupů do elektronických informačních zdrojů 
 a databází celkem z prostoru knihovny</t>
  </si>
  <si>
    <t xml:space="preserve"> Počet vstupů do elektronických informačních zdrojů 
 a databází celkem z prostoru mimo knihovnu</t>
  </si>
  <si>
    <t xml:space="preserve"> Počet zobrazených (stažených) digitálních dokumentů</t>
  </si>
  <si>
    <t xml:space="preserve"> Počet e-výpůjček e-dokumentů</t>
  </si>
  <si>
    <t xml:space="preserve"> On-line informační služby (počet zodpovězených dotazů)</t>
  </si>
  <si>
    <t xml:space="preserve"> Návštěvníci online (virtuálních) kulturních, komunitních 
 a volnočasových akcí</t>
  </si>
  <si>
    <t xml:space="preserve"> Návštěvníci online (virtuálních) vzdělávacích akcí</t>
  </si>
  <si>
    <t xml:space="preserve">VI. ZAMĚSTNANCI </t>
  </si>
  <si>
    <t xml:space="preserve"> Počet zaměstnanců (přepočtený stav)</t>
  </si>
  <si>
    <t>v tom</t>
  </si>
  <si>
    <t>odborní</t>
  </si>
  <si>
    <t xml:space="preserve"> VŠ knihovnického směru</t>
  </si>
  <si>
    <t xml:space="preserve"> VOŠ knihovnického směru</t>
  </si>
  <si>
    <t xml:space="preserve"> VŠ ostatní</t>
  </si>
  <si>
    <t xml:space="preserve"> VOŠ ostatní</t>
  </si>
  <si>
    <t xml:space="preserve"> SŠ knihovnického směru</t>
  </si>
  <si>
    <t xml:space="preserve"> SŠ ostatní</t>
  </si>
  <si>
    <t xml:space="preserve"> ostatní</t>
  </si>
  <si>
    <t xml:space="preserve"> Počet</t>
  </si>
  <si>
    <t>dobrovolných pracovníků</t>
  </si>
  <si>
    <t>hodin odpracovaných dobrovolnými pracovníky ročně</t>
  </si>
  <si>
    <t>VII. PŘÍJMY, RESP. VÝNOSY</t>
  </si>
  <si>
    <t xml:space="preserve"> Tržby za vlastní výkony (výrobky, služby) a za zboží</t>
  </si>
  <si>
    <t xml:space="preserve">   z toho výnosy (příjmy) z hlavní činnosti</t>
  </si>
  <si>
    <t xml:space="preserve"> Příspěvky, dotace a granty na provoz ze stát. rozpočtu</t>
  </si>
  <si>
    <t xml:space="preserve"> Příspěvky, dotace a granty na provoz z rozpočtu kraje</t>
  </si>
  <si>
    <t xml:space="preserve"> Příspěvky, dotace a granty na provoz z rozpočtu obce</t>
  </si>
  <si>
    <t xml:space="preserve"> Příspěvky, dotace a granty na provoz od ostat. Subjektů</t>
  </si>
  <si>
    <t xml:space="preserve"> Příspěvky, dotace a granty na provoz ze zahraničí</t>
  </si>
  <si>
    <t xml:space="preserve">   z toho z fondů EU</t>
  </si>
  <si>
    <t xml:space="preserve"> Dary a sponzorské příspěvky</t>
  </si>
  <si>
    <t xml:space="preserve"> Ostatní provozní výnosy výše neuvedené</t>
  </si>
  <si>
    <t xml:space="preserve"> Příjmy (výnosy) celkem 
 (součet ř. 0701 + ř. 0703 až 0707 + ř. 0709 + ř. 0710)</t>
  </si>
  <si>
    <t xml:space="preserve"> Dotace a granty na investice ze státního rozpočtu</t>
  </si>
  <si>
    <t xml:space="preserve"> Dotace a granty na investice z rozpočtu kraje</t>
  </si>
  <si>
    <t xml:space="preserve"> Dotace a granty na investice z rozpočtu obce</t>
  </si>
  <si>
    <t xml:space="preserve"> Dotace a granty na investice od ostatních subjektů</t>
  </si>
  <si>
    <t xml:space="preserve"> Dotace a granty na investice ze zahraničí</t>
  </si>
  <si>
    <t xml:space="preserve"> Dotace a granty na investice celkem 
 (součet ř. 0712 až 0716)</t>
  </si>
  <si>
    <t xml:space="preserve">VIII. VÝDAJE, RESP. NÁKLADY </t>
  </si>
  <si>
    <t>z toho</t>
  </si>
  <si>
    <r>
      <t xml:space="preserve">v tom                 </t>
    </r>
    <r>
      <rPr>
        <sz val="10"/>
        <color indexed="8"/>
        <rFont val="Calibri"/>
        <family val="2"/>
        <charset val="238"/>
      </rPr>
      <t xml:space="preserve">  (z řádku 817)</t>
    </r>
  </si>
  <si>
    <r>
      <t xml:space="preserve">v tom 
</t>
    </r>
    <r>
      <rPr>
        <sz val="10"/>
        <color indexed="8"/>
        <rFont val="Calibri"/>
        <family val="2"/>
        <charset val="238"/>
      </rPr>
      <t>(z řádku 803)</t>
    </r>
  </si>
  <si>
    <t xml:space="preserve"> Spotřeba materiálu, energie, zboží a služeb</t>
  </si>
  <si>
    <t xml:space="preserve">   z toho nájmy</t>
  </si>
  <si>
    <t xml:space="preserve"> Osobní náklady (součet ř. 0804 až 0807)</t>
  </si>
  <si>
    <t xml:space="preserve"> mzdy (resp. platy)</t>
  </si>
  <si>
    <t xml:space="preserve"> ostatní osobní náklady</t>
  </si>
  <si>
    <t xml:space="preserve"> náklady na zdravotní a sociální pojištění</t>
  </si>
  <si>
    <t xml:space="preserve"> zákonné sociální náklady</t>
  </si>
  <si>
    <t xml:space="preserve"> Náklady na pořízení knihovního fondu celkem 
(z ř. 0801 včetně periodik a pořízení licencí 
na elektronické zdroje)</t>
  </si>
  <si>
    <t xml:space="preserve"> nákup a předplatné periodik</t>
  </si>
  <si>
    <t xml:space="preserve"> nákup a pořízení licencí na elektronické zdroje</t>
  </si>
  <si>
    <t xml:space="preserve"> Daně a poplatky (bez daně z příjmů)</t>
  </si>
  <si>
    <t xml:space="preserve"> Daň z příjmů (účt. skupina 59)</t>
  </si>
  <si>
    <t xml:space="preserve"> Odpisy dlouhodobého majetku</t>
  </si>
  <si>
    <t xml:space="preserve"> Ostatní provozní náklady výše neuvedené</t>
  </si>
  <si>
    <t xml:space="preserve"> Výdaje (náklady) celkem 
 (součet ř. 0801 + ř. 0803 + ř. 0811 až 0814)</t>
  </si>
  <si>
    <t xml:space="preserve">   z toho výdaje na hlavní činnost (z ř. 0815)</t>
  </si>
  <si>
    <t xml:space="preserve"> Investiční výdaje (na hmotný a nehmotný majetek) 
 celkem (součet ř. 818 a 819)</t>
  </si>
  <si>
    <t xml:space="preserve"> hmotný majetek</t>
  </si>
  <si>
    <t xml:space="preserve"> nehmotný majetek</t>
  </si>
  <si>
    <t xml:space="preserve"> Ministerstvo kultury, POB 119</t>
  </si>
  <si>
    <t xml:space="preserve"> </t>
  </si>
  <si>
    <t xml:space="preserve"> Kult (MK)  12-01</t>
  </si>
  <si>
    <t>120 21 PRAHA 2</t>
  </si>
  <si>
    <t>Schváleno ČSÚ pro Ministerstvo kultury</t>
  </si>
  <si>
    <t xml:space="preserve"> Roční výkaz o knihovně</t>
  </si>
  <si>
    <t>pozdějších předpisů. Údaje se zjišťují pro potřebu Ministerstva kultury, které odpovídá za jejich ochranu. Zpravodajská jednotka je povinna poskytnout všechny</t>
  </si>
  <si>
    <t xml:space="preserve"> požadované údaje. Děkujeme za spolupráci.</t>
  </si>
  <si>
    <t xml:space="preserve"> Název zpravodajské jednotky (včetně obce/města působení)</t>
  </si>
  <si>
    <t>Právní forma                       zpravodajské jednotky (zakroužkuje se odpovídající právní forma)</t>
  </si>
  <si>
    <t xml:space="preserve"> Organizační složka státu dle zák. č. 219/2000 Sb.*</t>
  </si>
  <si>
    <t>11</t>
  </si>
  <si>
    <t xml:space="preserve"> Organizační složka kraje dle zák. č.  129/2000 Sb.*</t>
  </si>
  <si>
    <t>12</t>
  </si>
  <si>
    <t xml:space="preserve"> Organizační složka obce dle zák. č.  128/2000 Sb.*</t>
  </si>
  <si>
    <t>13</t>
  </si>
  <si>
    <t xml:space="preserve"> IČO</t>
  </si>
  <si>
    <t>Evid. č. knihovny na MK</t>
  </si>
  <si>
    <t xml:space="preserve"> Organizační složka hl. m. Prahy dle zák. č. 131/2000 Sb.*</t>
  </si>
  <si>
    <t>14</t>
  </si>
  <si>
    <t xml:space="preserve"> Státní příspěvková organizace dle zák. č. 219/2000 Sb.*</t>
  </si>
  <si>
    <t>21</t>
  </si>
  <si>
    <t xml:space="preserve"> Adresa</t>
  </si>
  <si>
    <t xml:space="preserve"> Příspěvková organizace kraje dle zák. č. 129/2000 Sb.*</t>
  </si>
  <si>
    <t>22</t>
  </si>
  <si>
    <t xml:space="preserve"> Příspěvková organizace obce dle zák. č. 128/2000 Sb.*</t>
  </si>
  <si>
    <t>23</t>
  </si>
  <si>
    <t xml:space="preserve"> Příspěvková organizace hl. m. Prahy dle zák. č. 131/2000 Sb.*</t>
  </si>
  <si>
    <t>24</t>
  </si>
  <si>
    <t xml:space="preserve"> Telefon</t>
  </si>
  <si>
    <t xml:space="preserve"> Jiná (uvést jmenovitě)</t>
  </si>
  <si>
    <t>90</t>
  </si>
  <si>
    <t xml:space="preserve"> Kraj</t>
  </si>
  <si>
    <t xml:space="preserve">                                         * ve znění pozdějších předpisů</t>
  </si>
  <si>
    <t xml:space="preserve"> www stránky ZJ</t>
  </si>
  <si>
    <t>Č.ř.</t>
  </si>
  <si>
    <t xml:space="preserve"> E-mail</t>
  </si>
  <si>
    <t>1</t>
  </si>
  <si>
    <t>Název zřizovatele (vyplní se slovně)</t>
  </si>
  <si>
    <t xml:space="preserve"> Bezbariérový přístup (označte X)</t>
  </si>
  <si>
    <t>Ano</t>
  </si>
  <si>
    <t>Ne</t>
  </si>
  <si>
    <t xml:space="preserve"> Stav knihovního fondu celkem k 31. 12. min. roku</t>
  </si>
  <si>
    <t>tistěné hudebniny</t>
  </si>
  <si>
    <r>
      <t xml:space="preserve"> Knihovní jednotky celkem k 31. 12. sledovaného roku</t>
    </r>
    <r>
      <rPr>
        <vertAlign val="superscript"/>
        <sz val="6.5"/>
        <color indexed="8"/>
        <rFont val="Calibri"/>
        <family val="2"/>
        <charset val="238"/>
      </rPr>
      <t xml:space="preserve"> 2</t>
    </r>
    <r>
      <rPr>
        <sz val="6.5"/>
        <color indexed="8"/>
        <rFont val="Calibri"/>
        <family val="2"/>
        <charset val="238"/>
      </rPr>
      <t xml:space="preserve"> 
</t>
    </r>
    <r>
      <rPr>
        <b/>
        <sz val="6.5"/>
        <color indexed="8"/>
        <rFont val="Calibri"/>
        <family val="2"/>
        <charset val="238"/>
      </rPr>
      <t xml:space="preserve"> (součet ř. 0103 až 0113)</t>
    </r>
  </si>
  <si>
    <t>v tom (z řádku 0102)</t>
  </si>
  <si>
    <t>zaslané 
požadavky 
jiným 
knihovnám</t>
  </si>
  <si>
    <t xml:space="preserve"> Počet knihovních jednotek ve volném výběru</t>
  </si>
  <si>
    <t xml:space="preserve">  z toho registrovaní uživatelé do 15 let</t>
  </si>
  <si>
    <t>v tom (z řádku 204)</t>
  </si>
  <si>
    <t>návštěvníci využívající internet v knihovně</t>
  </si>
  <si>
    <r>
      <t xml:space="preserve"> z </t>
    </r>
    <r>
      <rPr>
        <b/>
        <sz val="7"/>
        <color indexed="8"/>
        <rFont val="Calibri"/>
        <family val="2"/>
        <charset val="238"/>
      </rPr>
      <t>ř. 0415</t>
    </r>
    <r>
      <rPr>
        <sz val="7"/>
        <color indexed="8"/>
        <rFont val="Calibri"/>
        <family val="2"/>
        <charset val="238"/>
      </rPr>
      <t xml:space="preserve"> online (virtuální) kulturní, komunitní 
 a volnočasové akce pro veřejnost</t>
    </r>
  </si>
  <si>
    <r>
      <t xml:space="preserve"> z </t>
    </r>
    <r>
      <rPr>
        <b/>
        <sz val="7"/>
        <color indexed="8"/>
        <rFont val="Calibri"/>
        <family val="2"/>
        <charset val="238"/>
      </rPr>
      <t>ř. 0417</t>
    </r>
    <r>
      <rPr>
        <sz val="7"/>
        <color indexed="8"/>
        <rFont val="Calibri"/>
        <family val="2"/>
        <charset val="238"/>
      </rPr>
      <t xml:space="preserve"> online (virtuální) vzdělávací akce pro 
veřejnost</t>
    </r>
  </si>
  <si>
    <t>Dokončení oddíl IV</t>
  </si>
  <si>
    <t>Celkem v Kč</t>
  </si>
  <si>
    <r>
      <t xml:space="preserve">z </t>
    </r>
    <r>
      <rPr>
        <b/>
        <sz val="7"/>
        <color indexed="8"/>
        <rFont val="Calibri"/>
        <family val="2"/>
        <charset val="238"/>
      </rPr>
      <t>ř. 0417 a 0418</t>
    </r>
    <r>
      <rPr>
        <sz val="7"/>
        <color indexed="8"/>
        <rFont val="Calibri"/>
        <family val="2"/>
        <charset val="238"/>
      </rPr>
      <t xml:space="preserve"> vzdělávací akce v oblast ICT (inform. 
a komunikačních technologií)</t>
    </r>
  </si>
  <si>
    <t xml:space="preserve"> Příspěvky, dotace a granty na provoz od ostat. subjektů</t>
  </si>
  <si>
    <t>ANO</t>
  </si>
  <si>
    <t>NE</t>
  </si>
  <si>
    <r>
      <t xml:space="preserve"> Počet hodin pro veřejnost týdně </t>
    </r>
    <r>
      <rPr>
        <vertAlign val="superscript"/>
        <sz val="7"/>
        <rFont val="Calibri"/>
        <family val="2"/>
        <charset val="238"/>
      </rPr>
      <t>6</t>
    </r>
  </si>
  <si>
    <r>
      <t xml:space="preserve"> Příjmy (výnosy) celkem 
 (</t>
    </r>
    <r>
      <rPr>
        <b/>
        <sz val="7"/>
        <color indexed="8"/>
        <rFont val="Calibri"/>
        <family val="2"/>
        <charset val="238"/>
      </rPr>
      <t>součet ř. 0701 + ř. 0703 až 0707 + ř. 0709 + ř. 0710</t>
    </r>
    <r>
      <rPr>
        <sz val="7"/>
        <color indexed="8"/>
        <rFont val="Calibri"/>
        <family val="2"/>
        <charset val="238"/>
      </rPr>
      <t>)</t>
    </r>
  </si>
  <si>
    <r>
      <t xml:space="preserve"> Dotace a granty na investice celkem 
 (</t>
    </r>
    <r>
      <rPr>
        <b/>
        <sz val="7"/>
        <rFont val="Calibri"/>
        <family val="2"/>
        <charset val="238"/>
      </rPr>
      <t>součet ř. 0712 až 0716</t>
    </r>
    <r>
      <rPr>
        <sz val="7"/>
        <rFont val="Calibri"/>
        <family val="2"/>
        <charset val="238"/>
      </rPr>
      <t>)</t>
    </r>
  </si>
  <si>
    <r>
      <t xml:space="preserve"> Osobní náklady (</t>
    </r>
    <r>
      <rPr>
        <b/>
        <sz val="7"/>
        <color indexed="8"/>
        <rFont val="Calibri"/>
        <family val="2"/>
        <charset val="238"/>
      </rPr>
      <t>součet ř. 0804 až 0807</t>
    </r>
    <r>
      <rPr>
        <sz val="7"/>
        <color indexed="8"/>
        <rFont val="Calibri"/>
        <family val="2"/>
        <charset val="238"/>
      </rPr>
      <t>)</t>
    </r>
  </si>
  <si>
    <t>v tom 
(z řádku 803)</t>
  </si>
  <si>
    <r>
      <t xml:space="preserve"> nákup a předplatné periodik </t>
    </r>
    <r>
      <rPr>
        <vertAlign val="superscript"/>
        <sz val="7"/>
        <color indexed="8"/>
        <rFont val="Calibri"/>
        <family val="2"/>
        <charset val="238"/>
      </rPr>
      <t>8</t>
    </r>
  </si>
  <si>
    <r>
      <t xml:space="preserve"> nákup a pořízení licencí na elektronické zdroje </t>
    </r>
    <r>
      <rPr>
        <vertAlign val="superscript"/>
        <sz val="7"/>
        <color indexed="8"/>
        <rFont val="Calibri"/>
        <family val="2"/>
        <charset val="238"/>
      </rPr>
      <t>8</t>
    </r>
    <r>
      <rPr>
        <sz val="7"/>
        <color indexed="8"/>
        <rFont val="Calibri"/>
        <family val="2"/>
        <charset val="238"/>
      </rPr>
      <t xml:space="preserve"> </t>
    </r>
  </si>
  <si>
    <r>
      <t xml:space="preserve"> Počet zaměstnanců (přepočtený stav) </t>
    </r>
    <r>
      <rPr>
        <vertAlign val="superscript"/>
        <sz val="7"/>
        <color indexed="8"/>
        <rFont val="Calibri"/>
        <family val="2"/>
        <charset val="238"/>
      </rPr>
      <t>7</t>
    </r>
  </si>
  <si>
    <r>
      <t xml:space="preserve"> Výdaje (náklady) celkem 
 (</t>
    </r>
    <r>
      <rPr>
        <b/>
        <sz val="7"/>
        <color indexed="8"/>
        <rFont val="Calibri"/>
        <family val="2"/>
        <charset val="238"/>
      </rPr>
      <t>součet ř. 0801 + ř. 0803 + ř. 0811 až 0814</t>
    </r>
    <r>
      <rPr>
        <sz val="7"/>
        <color indexed="8"/>
        <rFont val="Calibri"/>
        <family val="2"/>
        <charset val="238"/>
      </rPr>
      <t>)</t>
    </r>
  </si>
  <si>
    <r>
      <t xml:space="preserve">   z toho výdaje na hlavní činnost (</t>
    </r>
    <r>
      <rPr>
        <b/>
        <sz val="7"/>
        <color indexed="8"/>
        <rFont val="Calibri"/>
        <family val="2"/>
        <charset val="238"/>
      </rPr>
      <t>z ř. 0815</t>
    </r>
    <r>
      <rPr>
        <sz val="7"/>
        <color indexed="8"/>
        <rFont val="Calibri"/>
        <family val="2"/>
        <charset val="238"/>
      </rPr>
      <t>)</t>
    </r>
  </si>
  <si>
    <r>
      <t xml:space="preserve"> Investiční výdaje (na hmotný a nehmotný majetek) 
 celkem (</t>
    </r>
    <r>
      <rPr>
        <b/>
        <sz val="7"/>
        <color indexed="8"/>
        <rFont val="Calibri"/>
        <family val="2"/>
        <charset val="238"/>
      </rPr>
      <t>součet ř. 818 a 819</t>
    </r>
    <r>
      <rPr>
        <sz val="7"/>
        <color indexed="8"/>
        <rFont val="Calibri"/>
        <family val="2"/>
        <charset val="238"/>
      </rPr>
      <t>)</t>
    </r>
  </si>
  <si>
    <r>
      <t xml:space="preserve"> hmotný majetek</t>
    </r>
    <r>
      <rPr>
        <vertAlign val="superscript"/>
        <sz val="7"/>
        <color indexed="8"/>
        <rFont val="Calibri"/>
        <family val="2"/>
        <charset val="238"/>
      </rPr>
      <t xml:space="preserve"> 9</t>
    </r>
  </si>
  <si>
    <r>
      <t xml:space="preserve"> nehmotný majetek </t>
    </r>
    <r>
      <rPr>
        <vertAlign val="superscript"/>
        <sz val="7"/>
        <color indexed="8"/>
        <rFont val="Calibri"/>
        <family val="2"/>
        <charset val="238"/>
      </rPr>
      <t>10</t>
    </r>
  </si>
  <si>
    <t>IX. SÍŤ KNIHOVEN K 31. 12. sledovaného roku</t>
  </si>
  <si>
    <t>Národní knihovna ČR</t>
  </si>
  <si>
    <t>Moravská zemská knihovna v Brně</t>
  </si>
  <si>
    <t>Krajské knihovny</t>
  </si>
  <si>
    <r>
      <t xml:space="preserve">Základní knihovny pověřené výkonem regionálních funkcí </t>
    </r>
    <r>
      <rPr>
        <b/>
        <vertAlign val="superscript"/>
        <sz val="7"/>
        <color indexed="8"/>
        <rFont val="Calibri"/>
        <family val="2"/>
        <charset val="238"/>
      </rPr>
      <t>11</t>
    </r>
  </si>
  <si>
    <t>Ostatní                                         základní knihovny                                          s profesionálními pracovníky</t>
  </si>
  <si>
    <t>Základní knihovny                               s neprofesionálními pracovníky</t>
  </si>
  <si>
    <t>Ostatní knihovny evidované dle knihovního zákona           č. 257/2001 Sb.</t>
  </si>
  <si>
    <t>Knihovny celkem</t>
  </si>
  <si>
    <t>b</t>
  </si>
  <si>
    <t xml:space="preserve"> Počet knihoven celkem</t>
  </si>
  <si>
    <t>0901</t>
  </si>
  <si>
    <t xml:space="preserve"> Počet poboček</t>
  </si>
  <si>
    <t>0902</t>
  </si>
  <si>
    <t>x</t>
  </si>
  <si>
    <t xml:space="preserve">   z ř. 0902 pojízdných</t>
  </si>
  <si>
    <t>0903</t>
  </si>
  <si>
    <r>
      <t xml:space="preserve">6 </t>
    </r>
    <r>
      <rPr>
        <sz val="5"/>
        <color indexed="8"/>
        <rFont val="Calibri"/>
        <family val="2"/>
        <charset val="238"/>
      </rPr>
      <t>Vyplňují všechny knihovny. Uvede se týdenní počet hodin u ZKNP, ostatní knihovny s více útvary pro veřejnost uvedou</t>
    </r>
  </si>
  <si>
    <t>8 Ř. 0808, ř. 0809 a dle skutečnosti i ř. 0810 vyplňují všechny knihovny i ZKNP.</t>
  </si>
  <si>
    <t xml:space="preserve">  týdenní počet hodin u nejdéle otevřeného útvaru. Nesčítají se provozní doby jednotlivých útvarů. Údaj se nesumarizuje.</t>
  </si>
  <si>
    <t>9 Vstupní cena vyšší než 40 000 Kč a provozně-technické funkce delší než jeden rok (§26 ZDP).</t>
  </si>
  <si>
    <t>10 Vstupní cena vyšší než 60 000 Kč a doba použitelnosti delší než jeden rok (§32a ZDP).</t>
  </si>
  <si>
    <t>11 Základní knihovny pověřené krajskou knihovnou výkonem regionálních funkcí, které vykonávají statistická zjišťování.</t>
  </si>
  <si>
    <t>Případné připojení komentáře s doplňujícími nebo vysvětlujícími údaji je vítáno.</t>
  </si>
  <si>
    <t xml:space="preserve"> Odesláno dne:</t>
  </si>
  <si>
    <t xml:space="preserve"> Razítko:</t>
  </si>
  <si>
    <t xml:space="preserve"> Výkaz vyplnil - jméno (hůlkovým písmem) a podpis:</t>
  </si>
  <si>
    <t xml:space="preserve"> Jméno (hůlkovým písmem) a podpis vedoucího</t>
  </si>
  <si>
    <t xml:space="preserve"> Telefon:</t>
  </si>
  <si>
    <t xml:space="preserve"> zpravodajské jednotky:</t>
  </si>
  <si>
    <t xml:space="preserve"> e-mail:</t>
  </si>
  <si>
    <t>Pouze knihy</t>
  </si>
  <si>
    <t>Zjišťuje se, zda wifi je nebo není, ne kolik (1=ano, 0=ne).</t>
  </si>
  <si>
    <t>Zjišťuje se, zda kopírování je nebo není, ne kolik (1=ano, 0=ne).</t>
  </si>
  <si>
    <t>Povolen pouze zápis znaků 0 nebo 1. Zjišťuje se, zda knihovna web má nebo nemá, ne počet webů.</t>
  </si>
  <si>
    <t>Povolen pouze zápis znaků 0 nebo 1. Zjišťuje se, zda knihovna el. katalog má nebo nemá, ne počet.</t>
  </si>
  <si>
    <t>Počet databází, které knihovna sama vytváří</t>
  </si>
  <si>
    <t>Počet elektronických informačních zdrojů získaných akvizicí (EIZ)</t>
  </si>
  <si>
    <t>Celoroční průměr přepočtený na plně zaměstnané, vykazujeme na 1 desetinné místo. Řádky 0601 až 0608 se týkají výhradně pracovníků, kteří mají uzavřenu smlouvu o pracovním poměru. Nejsou zde uváděni pracovníci, kteří mají uzavřenu smlouvu o práci mimo pracovní poměr, tedy dohodu o pracovní činnosti (DPČ) nebo dohodu o provedení práce (DPP).</t>
  </si>
  <si>
    <t>Počet fyzických osob</t>
  </si>
  <si>
    <t>Například dotace VISK</t>
  </si>
  <si>
    <t>Například dotace na regionální funkce</t>
  </si>
  <si>
    <t>Uvede se vše včetně nákladů na knihovní fond.</t>
  </si>
  <si>
    <t>Obec působení</t>
  </si>
  <si>
    <t xml:space="preserve">Počet poboček </t>
  </si>
  <si>
    <t xml:space="preserve">    z ř. 0902 pojízdných</t>
  </si>
  <si>
    <t>Vysvětlivky</t>
  </si>
  <si>
    <t>Zjišťujeme, zda bezbariérový přístup je nebo není, ne kolik (1=ano, 0=ne).</t>
  </si>
  <si>
    <t>Zdroj: Deník knihovny vydaný ve spolupráci NIPOS a Knihovnického institutu Národní knihovny ČR</t>
  </si>
  <si>
    <t>Kontrola: upozornění na vyplnění akcí v ř. 0415</t>
  </si>
  <si>
    <t>Kontrola: upozornění na vyplnění akcí v ř. 0417</t>
  </si>
  <si>
    <t>Kontrola: upozornění na vyplnění akcí v ř. 0420</t>
  </si>
  <si>
    <t>Kontrola: Kladné číslo signalizuje nevyčerpané příjmy. Záporné číslo signalizuje, že výdaje byly vyšší než příjmy.</t>
  </si>
  <si>
    <t>Z ř.  0417 akce k inform. technologiím ve fyzickém i virtuálním prostoru</t>
  </si>
  <si>
    <t>Číslo v ř. 0802 musí být menší nebo rovno ř. 0801 mínus ř. 0808.</t>
  </si>
  <si>
    <t>Číslo musí být menší nebo rovno ř. 0815</t>
  </si>
  <si>
    <t>Kontrola hospodaření</t>
  </si>
  <si>
    <t>Automatický součet ř. 0103 až 0113</t>
  </si>
  <si>
    <t>Automatický součet ř. 0204 + 0210</t>
  </si>
  <si>
    <t>Automatický součet ř. 0205 až 0209</t>
  </si>
  <si>
    <t>Automatický součet ř. 0505 + 0507 + 0511 + 0515 + 0516</t>
  </si>
  <si>
    <t>Kontrola: Ř. 0115 je menší nebo se rovná ř. 0102</t>
  </si>
  <si>
    <t>Údaj se automaticky přičítá do ř. 0210.</t>
  </si>
  <si>
    <t>Číslo v ř. 0702 musí být menší nebo se rovná ř. 0701.</t>
  </si>
  <si>
    <t>Číslo v ř. 0708 musí být menší nebo se rovná ř. 0707.</t>
  </si>
  <si>
    <t>Číslo v ř. 0717 musí být menší nebo se rovná ř. 0716.</t>
  </si>
  <si>
    <t>Automatický součet ř. 0804 + 0805 + 0806 + 0807</t>
  </si>
  <si>
    <t>Číslo v ř. 0808 musí být větší nebo rovno součtu ř. 0809 + 0810 a zároveň jsou tyto náklady už zahrnuty i v ř. 0801.</t>
  </si>
  <si>
    <t>Pokud má knihovna investiční výdaje v ř. 0817, musí vykázat i odpisy v ř. 0813.</t>
  </si>
  <si>
    <t>Kontrola: ř. 0404 je menší nebo se rovná ř. 0403.</t>
  </si>
  <si>
    <t>Kontrola: ř. 0402 je menší nebo se rovná ř.  0401.</t>
  </si>
  <si>
    <t>Kontrola: ř. 0406 je menší nebo se rovná ř. 0405.</t>
  </si>
  <si>
    <t>Kontrola: ř. 0408 je menší nebo se rovná ř. 0407.</t>
  </si>
  <si>
    <t>Typ knihovny</t>
  </si>
  <si>
    <t>Počet poboček</t>
  </si>
  <si>
    <t>IX. Síť</t>
  </si>
  <si>
    <t>Hlavní město Praha</t>
  </si>
  <si>
    <r>
      <t>Středočeský </t>
    </r>
    <r>
      <rPr>
        <sz val="11"/>
        <color indexed="9"/>
        <rFont val="Calibri"/>
        <family val="2"/>
        <charset val="238"/>
      </rPr>
      <t>kraj</t>
    </r>
  </si>
  <si>
    <r>
      <t>Jihočeský </t>
    </r>
    <r>
      <rPr>
        <sz val="11"/>
        <color indexed="9"/>
        <rFont val="Calibri"/>
        <family val="2"/>
        <charset val="238"/>
      </rPr>
      <t>kraj</t>
    </r>
  </si>
  <si>
    <r>
      <t>Plzeňský </t>
    </r>
    <r>
      <rPr>
        <sz val="11"/>
        <color indexed="9"/>
        <rFont val="Calibri"/>
        <family val="2"/>
        <charset val="238"/>
      </rPr>
      <t>kraj</t>
    </r>
  </si>
  <si>
    <r>
      <t>Karlovarský </t>
    </r>
    <r>
      <rPr>
        <sz val="11"/>
        <color indexed="9"/>
        <rFont val="Calibri"/>
        <family val="2"/>
        <charset val="238"/>
      </rPr>
      <t>kraj</t>
    </r>
  </si>
  <si>
    <r>
      <t>Ústecký </t>
    </r>
    <r>
      <rPr>
        <sz val="11"/>
        <color indexed="9"/>
        <rFont val="Calibri"/>
        <family val="2"/>
        <charset val="238"/>
      </rPr>
      <t>kraj</t>
    </r>
  </si>
  <si>
    <r>
      <t>Liberecký </t>
    </r>
    <r>
      <rPr>
        <sz val="11"/>
        <color indexed="9"/>
        <rFont val="Calibri"/>
        <family val="2"/>
        <charset val="238"/>
      </rPr>
      <t>kraj</t>
    </r>
  </si>
  <si>
    <r>
      <t>Královéhradecký </t>
    </r>
    <r>
      <rPr>
        <sz val="11"/>
        <color indexed="9"/>
        <rFont val="Calibri"/>
        <family val="2"/>
        <charset val="238"/>
      </rPr>
      <t>kraj</t>
    </r>
  </si>
  <si>
    <r>
      <t>Pardubický </t>
    </r>
    <r>
      <rPr>
        <sz val="11"/>
        <color indexed="9"/>
        <rFont val="Calibri"/>
        <family val="2"/>
        <charset val="238"/>
      </rPr>
      <t>kraj</t>
    </r>
  </si>
  <si>
    <r>
      <t>Kraj</t>
    </r>
    <r>
      <rPr>
        <sz val="11"/>
        <color indexed="9"/>
        <rFont val="Calibri"/>
        <family val="2"/>
        <charset val="238"/>
      </rPr>
      <t> Vysočina</t>
    </r>
  </si>
  <si>
    <r>
      <t>Jihomoravský </t>
    </r>
    <r>
      <rPr>
        <sz val="11"/>
        <color indexed="9"/>
        <rFont val="Calibri"/>
        <family val="2"/>
        <charset val="238"/>
      </rPr>
      <t>kraj</t>
    </r>
  </si>
  <si>
    <r>
      <t>Zlínský </t>
    </r>
    <r>
      <rPr>
        <sz val="11"/>
        <color indexed="9"/>
        <rFont val="Calibri"/>
        <family val="2"/>
        <charset val="238"/>
      </rPr>
      <t>kraj</t>
    </r>
  </si>
  <si>
    <r>
      <t>Olomoucký </t>
    </r>
    <r>
      <rPr>
        <sz val="11"/>
        <color indexed="9"/>
        <rFont val="Calibri"/>
        <family val="2"/>
        <charset val="238"/>
      </rPr>
      <t>kraj</t>
    </r>
  </si>
  <si>
    <r>
      <t>Moravskoslezský </t>
    </r>
    <r>
      <rPr>
        <sz val="11"/>
        <color indexed="9"/>
        <rFont val="Calibri"/>
        <family val="2"/>
        <charset val="238"/>
      </rPr>
      <t>kraj</t>
    </r>
  </si>
  <si>
    <t>https://www.mvcr.cz/clanek/statistiky-pocty-obyvatel-v-obcich.aspx</t>
  </si>
  <si>
    <t>2 Moravská zemská knihovna</t>
  </si>
  <si>
    <t>3 Krajská</t>
  </si>
  <si>
    <t>4 Pověřená</t>
  </si>
  <si>
    <t>5 Profesionální</t>
  </si>
  <si>
    <t>6 Neprofesionální</t>
  </si>
  <si>
    <t xml:space="preserve">Právní forma zpravodajské jednotky </t>
  </si>
  <si>
    <t>Počet zaměstnanců, kteří se profesně vzdělávali v daném roce (fyzické osoby).</t>
  </si>
  <si>
    <t>Počet hodin celkem, kdy se odborní zaměstnancvi odborně vzdělávali. Součet za celou knihovnu, vykazuje se na celé hodiny.</t>
  </si>
  <si>
    <t>Vzorec výpočtu: Ř. 0101plus ř. 0116 mínus ř. 0117 se rovná ř. 0102. Kontrola zmizí, pokud vzorec platí.</t>
  </si>
  <si>
    <t>Akce celkem (ve fyzickém i virtuálním prostoru). Kontrola: vazba na ř. 0207 návštěvníci akcí.</t>
  </si>
  <si>
    <t>Akce celkem (ve fyzickém i virtuálním prostoru). Kontrola: vazba na ř. 0208 návštěvníci akcí.</t>
  </si>
  <si>
    <t>Kontrola: vazba na ř. 0209 návštěvníci ostatních akcí.</t>
  </si>
  <si>
    <t>Pouze virtuální akce. Kontrola: vazba na ř. 0516 návštěvníci online akcí.</t>
  </si>
  <si>
    <t>Pouze virtuální akce. Kontrola: vazba na ř. 0515 návštěvníci online akcí.</t>
  </si>
  <si>
    <t>11 Organizační složka státu dle zák. č. 219/2000 Sb.</t>
  </si>
  <si>
    <t>12 Organizační složka kraje dle zák. č.  129/2000 Sb.</t>
  </si>
  <si>
    <t>13 Organizační složka obce dle zák. č.  128/2000 Sb.</t>
  </si>
  <si>
    <t>14 Organizační složka hl. m. Prahy dle zák. č. 131/2000 Sb.</t>
  </si>
  <si>
    <t>21 Státní příspěvková organizace dle zák. č. 219/2000 Sb.</t>
  </si>
  <si>
    <t>22 Příspěvková organizace kraje dle zák. č. 129/2000 Sb.</t>
  </si>
  <si>
    <t>23 Příspěvková organizace obce dle zák. č. 128/2000 Sb.</t>
  </si>
  <si>
    <t>24 Příspěvková organizace hl. m. Prahy dle zák. č. 131/2000 Sb.</t>
  </si>
  <si>
    <t>90 Jiná (uvést jmenovitě)</t>
  </si>
  <si>
    <t>Pokyny pro vyplňování jednotlivých ukazatelů výkazu o knihovně za rok … Kult (MK) 12-01</t>
  </si>
  <si>
    <t>Obsluhovaná populace=počet obyvatel okruhu působnosti knihovny,tj. počet obyvatel samostatné obecní resp. městské části včetně cizinců s pobytem (trvalým i přechodným) na obsluhovaném území, pro jejíž obyvatele je vykazující knihovna zřízena k 31.12.</t>
  </si>
  <si>
    <t xml:space="preserve">   z ř. 0417 a 0418 vzdělávací akce v oblasti ICT (inform. 
  a komunikačních technologií)</t>
  </si>
  <si>
    <t>Evidenční č. knihovny (bez lomítka a roku registrace)</t>
  </si>
  <si>
    <t>Název zpravodajské jednotky včetně obce působení</t>
  </si>
  <si>
    <t>Kontrola: Ř. 0202 musí být menší nebo se rovná ř. 0201</t>
  </si>
  <si>
    <t>Kontroly vložených dat</t>
  </si>
  <si>
    <t>Kontroly dat vyhodnoťte až po ukončení vkládání.</t>
  </si>
  <si>
    <t>Správně vložená data = ve sloupci nejsou upozornění na chyby, sloupec je prázdný.</t>
  </si>
  <si>
    <r>
      <t xml:space="preserve"> Velikost obsluhované populace</t>
    </r>
    <r>
      <rPr>
        <b/>
        <vertAlign val="superscript"/>
        <sz val="8"/>
        <rFont val="Calibri"/>
        <family val="2"/>
        <charset val="238"/>
      </rPr>
      <t xml:space="preserve"> 1</t>
    </r>
  </si>
  <si>
    <r>
      <t xml:space="preserve"> Přírůstky</t>
    </r>
    <r>
      <rPr>
        <vertAlign val="superscript"/>
        <sz val="8"/>
        <rFont val="Calibri"/>
        <family val="2"/>
        <charset val="238"/>
      </rPr>
      <t xml:space="preserve"> 3</t>
    </r>
  </si>
  <si>
    <r>
      <t xml:space="preserve"> Úbytky</t>
    </r>
    <r>
      <rPr>
        <vertAlign val="superscript"/>
        <sz val="8"/>
        <rFont val="Calibri"/>
        <family val="2"/>
        <charset val="238"/>
      </rPr>
      <t xml:space="preserve"> 4</t>
    </r>
  </si>
  <si>
    <t>1 Národní  knihovna ČR</t>
  </si>
  <si>
    <t>ČV 87/24 ze dne 14. 09. 2023</t>
  </si>
  <si>
    <t>za rok 2024</t>
  </si>
  <si>
    <t>Výkaz je součástí Programu statistických zjišťování na rok 2024. Ochrana důvěrnosti údajů je zaručena zákonem č. 89/1995 Sb., o státní statistické službě, ve znění</t>
  </si>
  <si>
    <t>návštěvníci kulturních, komunitních a volnočasových 
akcí pro veřejnost</t>
  </si>
  <si>
    <r>
      <t xml:space="preserve"> Návštěvníci on-line služeb 
 </t>
    </r>
    <r>
      <rPr>
        <b/>
        <sz val="7"/>
        <color theme="1"/>
        <rFont val="Calibri"/>
        <family val="2"/>
        <charset val="238"/>
        <scheme val="minor"/>
      </rPr>
      <t>(virtuální návštěvy z ř. 0505 + 0507 + 0511 + 0515 + 0516)</t>
    </r>
  </si>
  <si>
    <r>
      <t xml:space="preserve"> Prolongace (</t>
    </r>
    <r>
      <rPr>
        <b/>
        <sz val="8"/>
        <color indexed="8"/>
        <rFont val="Calibri"/>
        <family val="2"/>
        <charset val="238"/>
      </rPr>
      <t>z ř. 0302</t>
    </r>
    <r>
      <rPr>
        <sz val="8"/>
        <color indexed="8"/>
        <rFont val="Calibri"/>
        <family val="2"/>
        <charset val="238"/>
      </rPr>
      <t xml:space="preserve">) </t>
    </r>
    <r>
      <rPr>
        <vertAlign val="superscript"/>
        <sz val="8"/>
        <color indexed="8"/>
        <rFont val="Calibri"/>
        <family val="2"/>
        <charset val="238"/>
      </rPr>
      <t>5</t>
    </r>
  </si>
  <si>
    <t>0318</t>
  </si>
  <si>
    <r>
      <t xml:space="preserve"> Prezenční výpůjčky evidované (</t>
    </r>
    <r>
      <rPr>
        <b/>
        <sz val="8"/>
        <color indexed="8"/>
        <rFont val="Calibri"/>
        <family val="2"/>
        <charset val="238"/>
      </rPr>
      <t>z ř. 0302</t>
    </r>
    <r>
      <rPr>
        <sz val="8"/>
        <color indexed="8"/>
        <rFont val="Calibri"/>
        <family val="2"/>
        <charset val="238"/>
      </rPr>
      <t xml:space="preserve">) </t>
    </r>
    <r>
      <rPr>
        <vertAlign val="superscript"/>
        <sz val="8"/>
        <color indexed="8"/>
        <rFont val="Calibri"/>
        <family val="2"/>
        <charset val="238"/>
      </rPr>
      <t>5</t>
    </r>
  </si>
  <si>
    <t>v tom (z řádku 0302)</t>
  </si>
  <si>
    <t xml:space="preserve"> Vzdělávání knihovníků (pro knihovníky včetně RF, akce organizované vykazující knihovnou)</t>
  </si>
  <si>
    <r>
      <t xml:space="preserve"> Profesní vzdělávání odborných zaměstnanců knihovny 
 (</t>
    </r>
    <r>
      <rPr>
        <b/>
        <sz val="7"/>
        <color indexed="8"/>
        <rFont val="Calibri"/>
        <family val="2"/>
        <charset val="238"/>
      </rPr>
      <t>počet zaměstnanců, kteří se vzdělávali k 31.12.</t>
    </r>
    <r>
      <rPr>
        <sz val="7"/>
        <color indexed="8"/>
        <rFont val="Calibri"/>
        <family val="2"/>
        <charset val="238"/>
      </rPr>
      <t>)</t>
    </r>
  </si>
  <si>
    <r>
      <t xml:space="preserve"> Profesní vzdělávání odborných zaměstnanců knihovny 
 (</t>
    </r>
    <r>
      <rPr>
        <b/>
        <sz val="7"/>
        <color indexed="8"/>
        <rFont val="Calibri"/>
        <family val="2"/>
        <charset val="238"/>
      </rPr>
      <t>počet hodin celkem k 31.12.</t>
    </r>
    <r>
      <rPr>
        <sz val="7"/>
        <color indexed="8"/>
        <rFont val="Calibri"/>
        <family val="2"/>
        <charset val="238"/>
      </rPr>
      <t>)</t>
    </r>
  </si>
  <si>
    <r>
      <t xml:space="preserve"> Počet odborných zaměstnanců (</t>
    </r>
    <r>
      <rPr>
        <b/>
        <sz val="7"/>
        <color indexed="8"/>
        <rFont val="Calibri"/>
        <family val="2"/>
        <charset val="238"/>
      </rPr>
      <t>fyzické osoby</t>
    </r>
    <r>
      <rPr>
        <sz val="7"/>
        <color indexed="8"/>
        <rFont val="Calibri"/>
        <family val="2"/>
        <charset val="238"/>
      </rPr>
      <t xml:space="preserve">), 
 kteří splnili standard vzdělávání </t>
    </r>
    <r>
      <rPr>
        <b/>
        <sz val="7"/>
        <color indexed="8"/>
        <rFont val="Calibri"/>
        <family val="2"/>
        <charset val="238"/>
      </rPr>
      <t>k 31.12.</t>
    </r>
  </si>
  <si>
    <r>
      <t xml:space="preserve"> Náklad (počet výtisků </t>
    </r>
    <r>
      <rPr>
        <b/>
        <sz val="7"/>
        <color indexed="8"/>
        <rFont val="Calibri"/>
        <family val="2"/>
        <charset val="238"/>
        <scheme val="minor"/>
      </rPr>
      <t>v ks</t>
    </r>
    <r>
      <rPr>
        <sz val="7"/>
        <color indexed="8"/>
        <rFont val="Calibri"/>
        <family val="2"/>
        <charset val="238"/>
        <scheme val="minor"/>
      </rPr>
      <t>)</t>
    </r>
  </si>
  <si>
    <r>
      <t xml:space="preserve"> Plocha knihovny pro uživatele </t>
    </r>
    <r>
      <rPr>
        <b/>
        <sz val="7"/>
        <color indexed="8"/>
        <rFont val="Calibri"/>
        <family val="2"/>
        <charset val="238"/>
        <scheme val="minor"/>
      </rPr>
      <t>v m</t>
    </r>
    <r>
      <rPr>
        <b/>
        <vertAlign val="superscript"/>
        <sz val="7"/>
        <color indexed="8"/>
        <rFont val="Calibri"/>
        <family val="2"/>
        <charset val="238"/>
      </rPr>
      <t>2</t>
    </r>
  </si>
  <si>
    <r>
      <t xml:space="preserve"> Počet studijních míst </t>
    </r>
    <r>
      <rPr>
        <b/>
        <sz val="7"/>
        <color indexed="8"/>
        <rFont val="Calibri"/>
        <family val="2"/>
        <charset val="238"/>
        <scheme val="minor"/>
      </rPr>
      <t>k 31.12.</t>
    </r>
  </si>
  <si>
    <r>
      <t xml:space="preserve"> Počet počítačů připojených na internet pro uživatele </t>
    </r>
    <r>
      <rPr>
        <b/>
        <sz val="7"/>
        <color theme="1"/>
        <rFont val="Calibri"/>
        <family val="2"/>
        <charset val="238"/>
        <scheme val="minor"/>
      </rPr>
      <t>k 31. 12.</t>
    </r>
  </si>
  <si>
    <r>
      <t xml:space="preserve"> Návštěvníci online (</t>
    </r>
    <r>
      <rPr>
        <sz val="7"/>
        <color indexed="8"/>
        <rFont val="Calibri"/>
        <family val="2"/>
        <charset val="238"/>
      </rPr>
      <t>virtuálních) kulturních, komunitních 
 a volnočasových akcí</t>
    </r>
  </si>
  <si>
    <r>
      <t xml:space="preserve"> Návštěvníci online (</t>
    </r>
    <r>
      <rPr>
        <sz val="7"/>
        <color indexed="8"/>
        <rFont val="Calibri"/>
        <family val="2"/>
        <charset val="238"/>
      </rPr>
      <t>virtuálních) vzdělávacích akcí</t>
    </r>
  </si>
  <si>
    <r>
      <t xml:space="preserve"> Náklady na pořízení knihovního fondu celkem                                          </t>
    </r>
    <r>
      <rPr>
        <sz val="7"/>
        <color indexed="9"/>
        <rFont val="Calibri"/>
        <family val="2"/>
        <charset val="238"/>
      </rPr>
      <t>i</t>
    </r>
    <r>
      <rPr>
        <sz val="7"/>
        <color indexed="8"/>
        <rFont val="Calibri"/>
        <family val="2"/>
        <charset val="238"/>
      </rPr>
      <t xml:space="preserve">(z ř. 0801 včetně periodik a pořízení licencí                                                             </t>
    </r>
    <r>
      <rPr>
        <sz val="7"/>
        <color indexed="9"/>
        <rFont val="Calibri"/>
        <family val="2"/>
        <charset val="238"/>
      </rPr>
      <t>i</t>
    </r>
    <r>
      <rPr>
        <sz val="7"/>
        <color indexed="8"/>
        <rFont val="Calibri"/>
        <family val="2"/>
        <charset val="238"/>
      </rPr>
      <t xml:space="preserve">na elektronické zdroje) </t>
    </r>
    <r>
      <rPr>
        <vertAlign val="superscript"/>
        <sz val="7"/>
        <color indexed="8"/>
        <rFont val="Calibri"/>
        <family val="2"/>
        <charset val="238"/>
      </rPr>
      <t>8</t>
    </r>
  </si>
  <si>
    <r>
      <t xml:space="preserve">7 </t>
    </r>
    <r>
      <rPr>
        <sz val="5"/>
        <color indexed="8"/>
        <rFont val="Calibri"/>
        <family val="2"/>
        <charset val="238"/>
      </rPr>
      <t>Uvede se celoroční průměr evidenčního počtu zaměstnanců přepočtený na plně zaměstnané. ZKNP vyplňují alespoň</t>
    </r>
  </si>
  <si>
    <t xml:space="preserve">  řádek 0608 a pouze mají-li uzavřenu řádnou pracovní smlouvu.</t>
  </si>
  <si>
    <t xml:space="preserve"> Vyplněný výkaz doručte do 17. 2. 2025</t>
  </si>
  <si>
    <r>
      <t xml:space="preserve"> Návštěvníci knihovny </t>
    </r>
    <r>
      <rPr>
        <sz val="6.5"/>
        <rFont val="Calibri"/>
        <family val="2"/>
        <charset val="238"/>
      </rPr>
      <t>(</t>
    </r>
    <r>
      <rPr>
        <b/>
        <sz val="6.5"/>
        <rFont val="Calibri"/>
        <family val="2"/>
        <charset val="238"/>
      </rPr>
      <t>fyzické návštěvy, součet ř. 205 až 209</t>
    </r>
    <r>
      <rPr>
        <sz val="6.5"/>
        <rFont val="Calibri"/>
        <family val="2"/>
        <charset val="238"/>
      </rPr>
      <t>)</t>
    </r>
  </si>
  <si>
    <r>
      <t xml:space="preserve">v tom            </t>
    </r>
    <r>
      <rPr>
        <sz val="5.5"/>
        <color indexed="8"/>
        <rFont val="Calibri"/>
        <family val="2"/>
        <charset val="238"/>
        <scheme val="minor"/>
      </rPr>
      <t>(z řádku 817)</t>
    </r>
  </si>
  <si>
    <t xml:space="preserve"> Výpůjčky celkem (fyzické + online, ř. 0302 + 0513)</t>
  </si>
  <si>
    <t>Automatický součet ř. 0302 + 0513</t>
  </si>
  <si>
    <t xml:space="preserve"> Výpůjčky fyzických dokumentů celkem (součet ř. 0303 až 0316)</t>
  </si>
  <si>
    <t>Automatický součet ř. 0303 až 0316</t>
  </si>
  <si>
    <t>v tom (z řádku 0302)</t>
  </si>
  <si>
    <t xml:space="preserve"> Prezenční výpůjčky evidované (z ř. 0302) </t>
  </si>
  <si>
    <t xml:space="preserve"> Prolongace (z ř. 0302)</t>
  </si>
  <si>
    <t>Kontrola: Ř. 0317 je menší nebo se rovná 0302.</t>
  </si>
  <si>
    <t>Kontrola: Ř. 0318 je menší než 0302 minus 0317.</t>
  </si>
  <si>
    <t xml:space="preserve"> Profesní vzdělávání odborných zaměstnanců knihovny 
 (počet zaměstnanců, kteří se vzdělávali k 31.12.)</t>
  </si>
  <si>
    <r>
      <t xml:space="preserve"> Vzdělávání knihovníků (pro knihovníky včetně RF, akce                                                                 </t>
    </r>
    <r>
      <rPr>
        <sz val="11"/>
        <color theme="0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organizované vykazující knihovnou)</t>
    </r>
  </si>
  <si>
    <t>Výpůjčky celkem (fyzické + online)</t>
  </si>
  <si>
    <t>Výpůjčky fyzické celkem</t>
  </si>
  <si>
    <r>
      <rPr>
        <vertAlign val="superscript"/>
        <sz val="5.4"/>
        <rFont val="Calibri"/>
        <family val="2"/>
        <charset val="238"/>
      </rPr>
      <t>1</t>
    </r>
    <r>
      <rPr>
        <sz val="5.4"/>
        <rFont val="Calibri"/>
        <family val="2"/>
        <charset val="238"/>
      </rPr>
      <t xml:space="preserve"> Obsluhovaná populace=počet obyvatel okruhu působnosti knihovny,tj. počet obyvatel samostatné obecní resp. městské                                                                                                                                          </t>
    </r>
    <r>
      <rPr>
        <sz val="5.4"/>
        <color theme="0"/>
        <rFont val="Calibri"/>
        <family val="2"/>
        <charset val="238"/>
      </rPr>
      <t xml:space="preserve">i  </t>
    </r>
    <r>
      <rPr>
        <sz val="5.4"/>
        <rFont val="Calibri"/>
        <family val="2"/>
        <charset val="238"/>
      </rPr>
      <t>části (</t>
    </r>
    <r>
      <rPr>
        <b/>
        <sz val="5.4"/>
        <rFont val="Calibri"/>
        <family val="2"/>
        <charset val="238"/>
      </rPr>
      <t>včetně cizinců s pobytem na obsluhovaném území</t>
    </r>
    <r>
      <rPr>
        <sz val="5.4"/>
        <rFont val="Calibri"/>
        <family val="2"/>
        <charset val="238"/>
      </rPr>
      <t xml:space="preserve">), pro jejíž obyvatele je vykazující knihovna zřízena k 31.12.                                                                            </t>
    </r>
    <r>
      <rPr>
        <sz val="5.4"/>
        <color theme="0"/>
        <rFont val="Calibri"/>
        <family val="2"/>
        <charset val="238"/>
      </rPr>
      <t xml:space="preserve">i  </t>
    </r>
    <r>
      <rPr>
        <sz val="5.4"/>
        <rFont val="Calibri"/>
        <family val="2"/>
        <charset val="238"/>
      </rPr>
      <t>(http://www.mvcr.cz/clanek/statistiky-pocty-obyvatel-v-obcich.aspx).</t>
    </r>
  </si>
  <si>
    <r>
      <t xml:space="preserve"> Návštěvníci celkem (fyzické + online,</t>
    </r>
    <r>
      <rPr>
        <b/>
        <sz val="7"/>
        <rFont val="Calibri"/>
        <family val="2"/>
        <charset val="238"/>
        <scheme val="minor"/>
      </rPr>
      <t xml:space="preserve"> ř. 0204 + ř. 0210</t>
    </r>
    <r>
      <rPr>
        <sz val="7"/>
        <rFont val="Calibri"/>
        <family val="2"/>
        <charset val="238"/>
        <scheme val="minor"/>
      </rPr>
      <t>)</t>
    </r>
  </si>
  <si>
    <r>
      <t>2</t>
    </r>
    <r>
      <rPr>
        <sz val="6"/>
        <color indexed="8"/>
        <rFont val="Calibri"/>
        <family val="2"/>
        <charset val="238"/>
      </rPr>
      <t xml:space="preserve"> V knihovních jednotkách.</t>
    </r>
  </si>
  <si>
    <r>
      <t>3</t>
    </r>
    <r>
      <rPr>
        <sz val="6"/>
        <color indexed="8"/>
        <rFont val="Calibri"/>
        <family val="2"/>
        <charset val="238"/>
      </rPr>
      <t xml:space="preserve"> Přírůstky knihovního fondu v knihovních jednotkách za sledované období celkem.</t>
    </r>
  </si>
  <si>
    <r>
      <rPr>
        <vertAlign val="superscript"/>
        <sz val="6"/>
        <color indexed="8"/>
        <rFont val="Calibri"/>
        <family val="2"/>
        <charset val="238"/>
      </rPr>
      <t>5</t>
    </r>
    <r>
      <rPr>
        <sz val="6"/>
        <color indexed="8"/>
        <rFont val="Calibri"/>
        <family val="2"/>
        <charset val="238"/>
      </rPr>
      <t xml:space="preserve"> Vyplňují všechny knihovny.</t>
    </r>
  </si>
  <si>
    <r>
      <rPr>
        <vertAlign val="superscript"/>
        <sz val="6"/>
        <color indexed="8"/>
        <rFont val="Calibri"/>
        <family val="2"/>
        <charset val="238"/>
      </rPr>
      <t>4</t>
    </r>
    <r>
      <rPr>
        <sz val="6"/>
        <color indexed="8"/>
        <rFont val="Calibri"/>
        <family val="2"/>
        <charset val="238"/>
      </rPr>
      <t xml:space="preserve"> Úbytky knihovního fondu v knihovních jednotkách za sledované období celkem.</t>
    </r>
  </si>
  <si>
    <r>
      <t xml:space="preserve"> Výpůjčky celkem                                                                                                   </t>
    </r>
    <r>
      <rPr>
        <sz val="7"/>
        <color indexed="9"/>
        <rFont val="Calibri"/>
        <family val="2"/>
        <charset val="238"/>
      </rPr>
      <t>i</t>
    </r>
    <r>
      <rPr>
        <b/>
        <sz val="7"/>
        <rFont val="Calibri"/>
        <family val="2"/>
        <charset val="238"/>
      </rPr>
      <t>(fyzické + online, ř. 0302 + 0513)</t>
    </r>
  </si>
  <si>
    <r>
      <t xml:space="preserve"> Výpůjčky fyzických dokumentů celkem                                                                                                   </t>
    </r>
    <r>
      <rPr>
        <sz val="7"/>
        <color theme="0"/>
        <rFont val="Calibri"/>
        <family val="2"/>
        <charset val="238"/>
        <scheme val="minor"/>
      </rPr>
      <t>i</t>
    </r>
    <r>
      <rPr>
        <b/>
        <sz val="7"/>
        <rFont val="Calibri"/>
        <family val="2"/>
        <charset val="238"/>
        <scheme val="minor"/>
      </rPr>
      <t>(součet ř. 0303 až 0316)</t>
    </r>
  </si>
  <si>
    <t xml:space="preserve"> Počet online výpůjček e-knih, e-audioknih apod.</t>
  </si>
  <si>
    <t xml:space="preserve">Odborní pracovníci (z ř. 0412), kteří se během roku vzdělávali minimálně 8 hod. </t>
  </si>
  <si>
    <t>Roční výkaz o knihovně za rok 2024 pro neprofesionální knihovnu</t>
  </si>
  <si>
    <t>Vyplňujte pouze světle oranžové buňky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</si>
</sst>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0"/>
    <numFmt numFmtId="166" formatCode="#,##0.0"/>
    <numFmt numFmtId="167" formatCode="00000000"/>
  </numFmts>
  <fonts count="10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.5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 CE"/>
      <charset val="238"/>
    </font>
    <font>
      <sz val="10"/>
      <color indexed="8"/>
      <name val="Wingdings"/>
      <charset val="2"/>
    </font>
    <font>
      <vertAlign val="superscript"/>
      <sz val="6.5"/>
      <color indexed="8"/>
      <name val="Calibri"/>
      <family val="2"/>
      <charset val="238"/>
    </font>
    <font>
      <sz val="6.5"/>
      <color indexed="8"/>
      <name val="Calibri"/>
      <family val="2"/>
      <charset val="238"/>
    </font>
    <font>
      <b/>
      <sz val="6.5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sz val="6.5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vertAlign val="superscript"/>
      <sz val="5.5"/>
      <color indexed="8"/>
      <name val="Calibri"/>
      <family val="2"/>
      <charset val="238"/>
    </font>
    <font>
      <sz val="5.5"/>
      <color indexed="8"/>
      <name val="Calibri"/>
      <family val="2"/>
      <charset val="238"/>
    </font>
    <font>
      <vertAlign val="superscript"/>
      <sz val="7"/>
      <color indexed="8"/>
      <name val="Calibri"/>
      <family val="2"/>
      <charset val="238"/>
    </font>
    <font>
      <vertAlign val="superscript"/>
      <sz val="6"/>
      <color indexed="8"/>
      <name val="Calibri"/>
      <family val="2"/>
      <charset val="238"/>
    </font>
    <font>
      <vertAlign val="superscript"/>
      <sz val="7"/>
      <color indexed="8"/>
      <name val="Arial"/>
      <family val="2"/>
      <charset val="238"/>
    </font>
    <font>
      <sz val="8"/>
      <color indexed="8"/>
      <name val="Wingdings"/>
      <charset val="2"/>
    </font>
    <font>
      <vertAlign val="superscript"/>
      <sz val="7"/>
      <name val="Calibri"/>
      <family val="2"/>
      <charset val="238"/>
    </font>
    <font>
      <b/>
      <sz val="7"/>
      <name val="Calibri"/>
      <family val="2"/>
      <charset val="238"/>
    </font>
    <font>
      <sz val="7"/>
      <name val="Calibri"/>
      <family val="2"/>
      <charset val="238"/>
    </font>
    <font>
      <sz val="7"/>
      <color indexed="9"/>
      <name val="Calibri"/>
      <family val="2"/>
      <charset val="238"/>
    </font>
    <font>
      <b/>
      <u/>
      <sz val="9"/>
      <color indexed="8"/>
      <name val="Calibri"/>
      <family val="2"/>
      <charset val="238"/>
    </font>
    <font>
      <b/>
      <vertAlign val="superscript"/>
      <sz val="7"/>
      <color indexed="8"/>
      <name val="Calibri"/>
      <family val="2"/>
      <charset val="238"/>
    </font>
    <font>
      <sz val="5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u/>
      <sz val="8"/>
      <color indexed="12"/>
      <name val="Arial CE"/>
      <charset val="238"/>
    </font>
    <font>
      <b/>
      <vertAlign val="superscript"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6.5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vertAlign val="superscript"/>
      <sz val="6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5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5"/>
      <color indexed="8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vertAlign val="superscript"/>
      <sz val="5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6.5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Wingdings"/>
      <charset val="2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7"/>
      <color theme="1"/>
      <name val="Calibri"/>
      <family val="2"/>
      <charset val="238"/>
      <scheme val="minor"/>
    </font>
    <font>
      <sz val="5.5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5.4"/>
      <name val="Calibri"/>
      <family val="2"/>
      <charset val="238"/>
    </font>
    <font>
      <vertAlign val="superscript"/>
      <sz val="5.4"/>
      <name val="Calibri"/>
      <family val="2"/>
      <charset val="238"/>
    </font>
    <font>
      <sz val="5.4"/>
      <color theme="0"/>
      <name val="Calibri"/>
      <family val="2"/>
      <charset val="238"/>
    </font>
    <font>
      <sz val="5.4"/>
      <name val="Calibri"/>
      <family val="2"/>
      <charset val="238"/>
      <scheme val="minor"/>
    </font>
    <font>
      <sz val="5.4"/>
      <color theme="1"/>
      <name val="Calibri"/>
      <family val="2"/>
      <charset val="238"/>
      <scheme val="minor"/>
    </font>
    <font>
      <b/>
      <sz val="6.5"/>
      <name val="Calibri"/>
      <family val="2"/>
      <charset val="238"/>
    </font>
    <font>
      <sz val="5.5"/>
      <color indexed="8"/>
      <name val="Calibri"/>
      <family val="2"/>
      <charset val="238"/>
      <scheme val="minor"/>
    </font>
    <font>
      <b/>
      <sz val="5.4"/>
      <name val="Calibri"/>
      <family val="2"/>
      <charset val="238"/>
    </font>
    <font>
      <sz val="6"/>
      <color indexed="8"/>
      <name val="Calibri"/>
      <family val="2"/>
      <charset val="238"/>
    </font>
    <font>
      <sz val="7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</cellStyleXfs>
  <cellXfs count="1294">
    <xf numFmtId="0" fontId="0" fillId="0" borderId="0" xfId="0"/>
    <xf numFmtId="0" fontId="38" fillId="0" borderId="0" xfId="0" applyFont="1"/>
    <xf numFmtId="0" fontId="0" fillId="0" borderId="0" xfId="0" applyAlignment="1">
      <alignment horizontal="right"/>
    </xf>
    <xf numFmtId="0" fontId="40" fillId="0" borderId="0" xfId="0" applyFont="1"/>
    <xf numFmtId="0" fontId="41" fillId="0" borderId="0" xfId="0" applyFont="1" applyAlignment="1">
      <alignment wrapText="1"/>
    </xf>
    <xf numFmtId="0" fontId="42" fillId="0" borderId="0" xfId="0" applyFont="1" applyAlignment="1">
      <alignment vertical="center" wrapText="1"/>
    </xf>
    <xf numFmtId="0" fontId="39" fillId="0" borderId="0" xfId="0" applyFont="1" applyProtection="1">
      <protection hidden="1"/>
    </xf>
    <xf numFmtId="0" fontId="0" fillId="0" borderId="0" xfId="0" applyProtection="1"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44" fillId="0" borderId="0" xfId="0" applyFont="1" applyProtection="1">
      <protection hidden="1"/>
    </xf>
    <xf numFmtId="49" fontId="45" fillId="0" borderId="1" xfId="0" applyNumberFormat="1" applyFont="1" applyBorder="1" applyAlignment="1" applyProtection="1">
      <alignment horizontal="center" vertical="center"/>
      <protection hidden="1"/>
    </xf>
    <xf numFmtId="49" fontId="45" fillId="0" borderId="2" xfId="0" applyNumberFormat="1" applyFont="1" applyBorder="1" applyAlignment="1" applyProtection="1">
      <alignment horizontal="center" vertical="center"/>
      <protection hidden="1"/>
    </xf>
    <xf numFmtId="49" fontId="45" fillId="0" borderId="3" xfId="0" applyNumberFormat="1" applyFont="1" applyBorder="1" applyAlignment="1" applyProtection="1">
      <alignment horizontal="center" vertical="center"/>
      <protection hidden="1"/>
    </xf>
    <xf numFmtId="49" fontId="46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4" fillId="0" borderId="0" xfId="0" applyFont="1" applyProtection="1"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50" fillId="0" borderId="6" xfId="0" applyFont="1" applyBorder="1" applyAlignment="1" applyProtection="1">
      <alignment horizontal="left" vertical="top" wrapText="1"/>
      <protection hidden="1"/>
    </xf>
    <xf numFmtId="0" fontId="50" fillId="0" borderId="7" xfId="0" applyFont="1" applyBorder="1" applyAlignment="1" applyProtection="1">
      <alignment horizontal="left" vertical="top" wrapText="1"/>
      <protection hidden="1"/>
    </xf>
    <xf numFmtId="0" fontId="50" fillId="0" borderId="8" xfId="0" applyFont="1" applyBorder="1" applyAlignment="1" applyProtection="1">
      <alignment horizontal="left" vertical="top" wrapText="1"/>
      <protection hidden="1"/>
    </xf>
    <xf numFmtId="0" fontId="45" fillId="0" borderId="9" xfId="0" applyFont="1" applyBorder="1" applyAlignment="1" applyProtection="1">
      <alignment horizontal="center" vertical="center"/>
      <protection hidden="1"/>
    </xf>
    <xf numFmtId="0" fontId="51" fillId="0" borderId="10" xfId="0" applyFont="1" applyBorder="1" applyAlignment="1" applyProtection="1">
      <alignment horizontal="center" vertical="center" wrapText="1"/>
      <protection hidden="1"/>
    </xf>
    <xf numFmtId="0" fontId="51" fillId="0" borderId="11" xfId="0" applyFont="1" applyBorder="1" applyAlignment="1" applyProtection="1">
      <alignment horizontal="center" vertical="center"/>
      <protection hidden="1"/>
    </xf>
    <xf numFmtId="0" fontId="51" fillId="0" borderId="5" xfId="0" applyFont="1" applyBorder="1" applyAlignment="1" applyProtection="1">
      <alignment horizontal="center" vertical="center"/>
      <protection hidden="1"/>
    </xf>
    <xf numFmtId="49" fontId="48" fillId="0" borderId="11" xfId="0" applyNumberFormat="1" applyFont="1" applyBorder="1" applyAlignment="1" applyProtection="1">
      <alignment horizontal="center" vertical="center"/>
      <protection hidden="1"/>
    </xf>
    <xf numFmtId="49" fontId="52" fillId="0" borderId="11" xfId="0" applyNumberFormat="1" applyFont="1" applyBorder="1" applyAlignment="1" applyProtection="1">
      <alignment horizontal="center" vertical="center"/>
      <protection hidden="1"/>
    </xf>
    <xf numFmtId="49" fontId="52" fillId="0" borderId="12" xfId="0" applyNumberFormat="1" applyFont="1" applyBorder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horizontal="left" vertical="center" wrapText="1"/>
      <protection hidden="1"/>
    </xf>
    <xf numFmtId="0" fontId="54" fillId="0" borderId="0" xfId="0" applyFont="1" applyProtection="1">
      <protection hidden="1"/>
    </xf>
    <xf numFmtId="0" fontId="55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49" fontId="0" fillId="0" borderId="5" xfId="0" applyNumberFormat="1" applyBorder="1" applyAlignment="1" applyProtection="1">
      <alignment horizontal="center" vertical="center" wrapText="1"/>
      <protection hidden="1"/>
    </xf>
    <xf numFmtId="49" fontId="0" fillId="0" borderId="13" xfId="0" applyNumberFormat="1" applyBorder="1" applyAlignment="1" applyProtection="1">
      <alignment horizontal="center" vertical="center" wrapText="1"/>
      <protection hidden="1"/>
    </xf>
    <xf numFmtId="0" fontId="56" fillId="0" borderId="0" xfId="0" applyFont="1" applyAlignment="1" applyProtection="1">
      <alignment horizontal="justify" vertical="center"/>
      <protection hidden="1"/>
    </xf>
    <xf numFmtId="49" fontId="0" fillId="0" borderId="0" xfId="0" applyNumberFormat="1" applyProtection="1">
      <protection hidden="1"/>
    </xf>
    <xf numFmtId="49" fontId="38" fillId="0" borderId="10" xfId="0" applyNumberFormat="1" applyFont="1" applyBorder="1" applyAlignment="1" applyProtection="1">
      <alignment horizontal="center" vertical="center" wrapText="1"/>
      <protection hidden="1"/>
    </xf>
    <xf numFmtId="49" fontId="38" fillId="0" borderId="5" xfId="0" applyNumberFormat="1" applyFont="1" applyBorder="1" applyAlignment="1" applyProtection="1">
      <alignment horizontal="center" vertical="center" wrapText="1"/>
      <protection hidden="1"/>
    </xf>
    <xf numFmtId="0" fontId="38" fillId="0" borderId="10" xfId="0" applyFont="1" applyBorder="1" applyAlignment="1" applyProtection="1">
      <alignment horizontal="center" vertical="center" wrapText="1"/>
      <protection hidden="1"/>
    </xf>
    <xf numFmtId="0" fontId="38" fillId="0" borderId="5" xfId="0" applyFont="1" applyBorder="1" applyAlignment="1" applyProtection="1">
      <alignment horizontal="center" vertical="center" wrapText="1"/>
      <protection hidden="1"/>
    </xf>
    <xf numFmtId="165" fontId="0" fillId="0" borderId="5" xfId="0" applyNumberFormat="1" applyBorder="1" applyAlignment="1" applyProtection="1">
      <alignment horizontal="center" vertical="center" wrapText="1"/>
      <protection hidden="1"/>
    </xf>
    <xf numFmtId="165" fontId="0" fillId="0" borderId="14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165" fontId="0" fillId="0" borderId="13" xfId="0" applyNumberFormat="1" applyBorder="1" applyAlignment="1" applyProtection="1">
      <alignment horizontal="center" vertical="center" wrapText="1"/>
      <protection hidden="1"/>
    </xf>
    <xf numFmtId="165" fontId="0" fillId="0" borderId="5" xfId="0" applyNumberFormat="1" applyBorder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left" vertical="center" wrapText="1"/>
      <protection hidden="1"/>
    </xf>
    <xf numFmtId="49" fontId="0" fillId="0" borderId="0" xfId="0" applyNumberFormat="1" applyAlignment="1" applyProtection="1">
      <alignment horizontal="center" vertical="center" wrapText="1"/>
      <protection hidden="1"/>
    </xf>
    <xf numFmtId="0" fontId="59" fillId="0" borderId="0" xfId="0" applyFont="1" applyAlignment="1" applyProtection="1">
      <alignment horizontal="right" vertical="center" wrapText="1"/>
      <protection hidden="1"/>
    </xf>
    <xf numFmtId="0" fontId="38" fillId="0" borderId="0" xfId="0" applyFont="1" applyProtection="1">
      <protection hidden="1"/>
    </xf>
    <xf numFmtId="0" fontId="0" fillId="0" borderId="15" xfId="0" applyBorder="1" applyProtection="1">
      <protection hidden="1"/>
    </xf>
    <xf numFmtId="0" fontId="0" fillId="0" borderId="0" xfId="0" applyAlignment="1">
      <alignment horizontal="left"/>
    </xf>
    <xf numFmtId="0" fontId="0" fillId="2" borderId="0" xfId="0" applyFill="1"/>
    <xf numFmtId="0" fontId="61" fillId="2" borderId="0" xfId="0" applyFont="1" applyFill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/>
    </xf>
    <xf numFmtId="0" fontId="0" fillId="0" borderId="19" xfId="0" applyBorder="1" applyAlignment="1" applyProtection="1">
      <alignment horizontal="left" vertical="center"/>
      <protection hidden="1"/>
    </xf>
    <xf numFmtId="0" fontId="0" fillId="2" borderId="20" xfId="0" applyFill="1" applyBorder="1"/>
    <xf numFmtId="0" fontId="0" fillId="2" borderId="2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60" fillId="4" borderId="2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22" xfId="0" applyBorder="1"/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3" fontId="62" fillId="4" borderId="2" xfId="0" applyNumberFormat="1" applyFont="1" applyFill="1" applyBorder="1" applyAlignment="1" applyProtection="1">
      <alignment horizontal="right" vertical="center" wrapText="1"/>
      <protection hidden="1"/>
    </xf>
    <xf numFmtId="3" fontId="62" fillId="4" borderId="3" xfId="0" applyNumberFormat="1" applyFont="1" applyFill="1" applyBorder="1" applyAlignment="1" applyProtection="1">
      <alignment horizontal="right" vertical="center" wrapText="1"/>
      <protection hidden="1"/>
    </xf>
    <xf numFmtId="3" fontId="62" fillId="4" borderId="2" xfId="0" applyNumberFormat="1" applyFont="1" applyFill="1" applyBorder="1" applyAlignment="1" applyProtection="1">
      <alignment vertical="center" wrapText="1"/>
      <protection hidden="1"/>
    </xf>
    <xf numFmtId="3" fontId="62" fillId="5" borderId="2" xfId="0" applyNumberFormat="1" applyFont="1" applyFill="1" applyBorder="1" applyAlignment="1" applyProtection="1">
      <alignment horizontal="right" vertical="center" wrapText="1"/>
      <protection hidden="1"/>
    </xf>
    <xf numFmtId="166" fontId="62" fillId="5" borderId="2" xfId="0" applyNumberFormat="1" applyFont="1" applyFill="1" applyBorder="1" applyAlignment="1" applyProtection="1">
      <alignment horizontal="right" vertical="center" wrapText="1"/>
      <protection hidden="1"/>
    </xf>
    <xf numFmtId="3" fontId="6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60" fillId="4" borderId="23" xfId="0" applyFont="1" applyFill="1" applyBorder="1" applyProtection="1">
      <protection hidden="1"/>
    </xf>
    <xf numFmtId="0" fontId="60" fillId="4" borderId="23" xfId="0" applyFont="1" applyFill="1" applyBorder="1" applyAlignment="1" applyProtection="1">
      <alignment horizontal="left" vertical="center"/>
      <protection hidden="1"/>
    </xf>
    <xf numFmtId="0" fontId="60" fillId="4" borderId="16" xfId="0" applyFont="1" applyFill="1" applyBorder="1" applyProtection="1">
      <protection hidden="1"/>
    </xf>
    <xf numFmtId="0" fontId="60" fillId="4" borderId="24" xfId="0" applyFont="1" applyFill="1" applyBorder="1" applyProtection="1">
      <protection hidden="1"/>
    </xf>
    <xf numFmtId="0" fontId="0" fillId="4" borderId="23" xfId="0" applyFill="1" applyBorder="1" applyProtection="1">
      <protection hidden="1"/>
    </xf>
    <xf numFmtId="0" fontId="60" fillId="4" borderId="23" xfId="0" applyFont="1" applyFill="1" applyBorder="1" applyAlignment="1" applyProtection="1">
      <alignment horizontal="left"/>
      <protection hidden="1"/>
    </xf>
    <xf numFmtId="0" fontId="60" fillId="4" borderId="25" xfId="0" applyFont="1" applyFill="1" applyBorder="1" applyProtection="1">
      <protection hidden="1"/>
    </xf>
    <xf numFmtId="0" fontId="0" fillId="2" borderId="26" xfId="0" applyFill="1" applyBorder="1" applyAlignment="1" applyProtection="1">
      <alignment horizontal="left" vertical="center"/>
      <protection hidden="1"/>
    </xf>
    <xf numFmtId="0" fontId="0" fillId="3" borderId="16" xfId="0" applyFill="1" applyBorder="1" applyAlignment="1" applyProtection="1">
      <alignment horizontal="left" vertical="center"/>
      <protection hidden="1"/>
    </xf>
    <xf numFmtId="0" fontId="63" fillId="0" borderId="17" xfId="0" applyFont="1" applyBorder="1" applyAlignment="1" applyProtection="1">
      <alignment horizontal="left" vertical="center" wrapText="1"/>
      <protection hidden="1"/>
    </xf>
    <xf numFmtId="0" fontId="63" fillId="0" borderId="23" xfId="0" applyFont="1" applyBorder="1" applyAlignment="1" applyProtection="1">
      <alignment horizontal="left" vertical="center" wrapText="1"/>
      <protection hidden="1"/>
    </xf>
    <xf numFmtId="0" fontId="63" fillId="0" borderId="23" xfId="0" applyFont="1" applyBorder="1" applyAlignment="1" applyProtection="1">
      <alignment vertical="center" wrapText="1"/>
      <protection hidden="1"/>
    </xf>
    <xf numFmtId="0" fontId="64" fillId="0" borderId="23" xfId="0" applyFont="1" applyBorder="1" applyAlignment="1" applyProtection="1">
      <alignment horizontal="left" vertical="center" wrapText="1"/>
      <protection hidden="1"/>
    </xf>
    <xf numFmtId="0" fontId="63" fillId="0" borderId="16" xfId="0" applyFont="1" applyBorder="1" applyAlignment="1" applyProtection="1">
      <alignment horizontal="left" vertical="center" wrapText="1"/>
      <protection hidden="1"/>
    </xf>
    <xf numFmtId="0" fontId="63" fillId="0" borderId="24" xfId="0" applyFont="1" applyBorder="1" applyAlignment="1" applyProtection="1">
      <alignment horizontal="left" vertical="center" wrapText="1"/>
      <protection hidden="1"/>
    </xf>
    <xf numFmtId="0" fontId="63" fillId="0" borderId="25" xfId="0" applyFont="1" applyBorder="1" applyAlignment="1" applyProtection="1">
      <alignment horizontal="left" vertical="center" wrapText="1"/>
      <protection hidden="1"/>
    </xf>
    <xf numFmtId="0" fontId="60" fillId="0" borderId="17" xfId="0" applyFont="1" applyBorder="1" applyAlignment="1" applyProtection="1">
      <alignment horizontal="left"/>
      <protection hidden="1"/>
    </xf>
    <xf numFmtId="0" fontId="60" fillId="0" borderId="27" xfId="0" applyFont="1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0" fontId="60" fillId="0" borderId="28" xfId="0" applyFont="1" applyBorder="1" applyAlignment="1" applyProtection="1">
      <alignment horizontal="left"/>
      <protection hidden="1"/>
    </xf>
    <xf numFmtId="0" fontId="60" fillId="0" borderId="29" xfId="0" applyFont="1" applyBorder="1" applyAlignment="1" applyProtection="1">
      <alignment horizontal="left"/>
      <protection hidden="1"/>
    </xf>
    <xf numFmtId="0" fontId="60" fillId="0" borderId="27" xfId="0" applyFont="1" applyBorder="1" applyAlignment="1" applyProtection="1">
      <alignment horizontal="left" vertical="center"/>
      <protection hidden="1"/>
    </xf>
    <xf numFmtId="3" fontId="62" fillId="0" borderId="27" xfId="0" applyNumberFormat="1" applyFont="1" applyBorder="1" applyAlignment="1" applyProtection="1">
      <alignment horizontal="right" vertical="center"/>
      <protection hidden="1"/>
    </xf>
    <xf numFmtId="0" fontId="60" fillId="0" borderId="30" xfId="0" applyFont="1" applyBorder="1" applyAlignment="1" applyProtection="1">
      <alignment horizontal="left"/>
      <protection hidden="1"/>
    </xf>
    <xf numFmtId="0" fontId="55" fillId="0" borderId="0" xfId="0" applyFont="1" applyProtection="1"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0" fillId="0" borderId="31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32" xfId="0" applyBorder="1" applyProtection="1">
      <protection hidden="1"/>
    </xf>
    <xf numFmtId="49" fontId="38" fillId="0" borderId="33" xfId="0" applyNumberFormat="1" applyFont="1" applyBorder="1" applyProtection="1">
      <protection hidden="1"/>
    </xf>
    <xf numFmtId="0" fontId="38" fillId="0" borderId="31" xfId="0" applyFont="1" applyBorder="1" applyProtection="1">
      <protection hidden="1"/>
    </xf>
    <xf numFmtId="0" fontId="38" fillId="0" borderId="7" xfId="0" applyFont="1" applyBorder="1" applyProtection="1">
      <protection hidden="1"/>
    </xf>
    <xf numFmtId="0" fontId="0" fillId="0" borderId="34" xfId="0" applyBorder="1" applyProtection="1">
      <protection hidden="1"/>
    </xf>
    <xf numFmtId="49" fontId="38" fillId="0" borderId="35" xfId="0" applyNumberFormat="1" applyFont="1" applyBorder="1" applyProtection="1">
      <protection hidden="1"/>
    </xf>
    <xf numFmtId="0" fontId="0" fillId="0" borderId="36" xfId="0" applyBorder="1" applyProtection="1">
      <protection hidden="1"/>
    </xf>
    <xf numFmtId="0" fontId="0" fillId="0" borderId="31" xfId="0" applyBorder="1"/>
    <xf numFmtId="0" fontId="65" fillId="2" borderId="0" xfId="0" applyFont="1" applyFill="1" applyAlignment="1">
      <alignment horizontal="left" vertical="center"/>
    </xf>
    <xf numFmtId="0" fontId="40" fillId="2" borderId="0" xfId="0" applyFont="1" applyFill="1"/>
    <xf numFmtId="0" fontId="6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66" fillId="0" borderId="37" xfId="0" applyFont="1" applyBorder="1" applyAlignment="1" applyProtection="1">
      <alignment horizontal="left" vertical="center"/>
      <protection hidden="1"/>
    </xf>
    <xf numFmtId="0" fontId="66" fillId="0" borderId="9" xfId="0" applyFont="1" applyBorder="1" applyAlignment="1" applyProtection="1">
      <alignment horizontal="left" vertical="center"/>
      <protection hidden="1"/>
    </xf>
    <xf numFmtId="0" fontId="66" fillId="0" borderId="14" xfId="0" applyFont="1" applyBorder="1" applyAlignment="1" applyProtection="1">
      <alignment horizontal="left" vertical="center"/>
      <protection hidden="1"/>
    </xf>
    <xf numFmtId="0" fontId="66" fillId="0" borderId="11" xfId="0" applyFont="1" applyBorder="1" applyAlignment="1" applyProtection="1">
      <alignment horizontal="left" vertical="center"/>
      <protection hidden="1"/>
    </xf>
    <xf numFmtId="0" fontId="66" fillId="0" borderId="38" xfId="0" applyFont="1" applyBorder="1" applyAlignment="1" applyProtection="1">
      <alignment horizontal="left" vertical="center"/>
      <protection hidden="1"/>
    </xf>
    <xf numFmtId="0" fontId="66" fillId="0" borderId="12" xfId="0" applyFont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39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67" fillId="0" borderId="40" xfId="0" applyFont="1" applyBorder="1" applyAlignment="1" applyProtection="1">
      <alignment horizontal="center" vertical="center"/>
      <protection hidden="1"/>
    </xf>
    <xf numFmtId="0" fontId="67" fillId="0" borderId="4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42" xfId="0" applyBorder="1" applyProtection="1">
      <protection hidden="1"/>
    </xf>
    <xf numFmtId="3" fontId="0" fillId="0" borderId="0" xfId="0" applyNumberFormat="1" applyAlignment="1" applyProtection="1">
      <alignment vertical="center"/>
      <protection hidden="1"/>
    </xf>
    <xf numFmtId="0" fontId="0" fillId="0" borderId="43" xfId="0" applyBorder="1" applyProtection="1">
      <protection hidden="1"/>
    </xf>
    <xf numFmtId="0" fontId="0" fillId="0" borderId="44" xfId="0" applyBorder="1" applyProtection="1">
      <protection hidden="1"/>
    </xf>
    <xf numFmtId="0" fontId="0" fillId="0" borderId="45" xfId="0" applyBorder="1" applyProtection="1"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47" xfId="0" applyBorder="1" applyAlignment="1" applyProtection="1">
      <alignment vertical="center"/>
      <protection hidden="1"/>
    </xf>
    <xf numFmtId="49" fontId="0" fillId="0" borderId="10" xfId="0" applyNumberFormat="1" applyBorder="1" applyAlignment="1" applyProtection="1">
      <alignment horizontal="center" vertical="center"/>
      <protection hidden="1"/>
    </xf>
    <xf numFmtId="49" fontId="0" fillId="0" borderId="48" xfId="0" applyNumberFormat="1" applyBorder="1" applyAlignment="1" applyProtection="1">
      <alignment horizontal="center" vertical="center"/>
      <protection hidden="1"/>
    </xf>
    <xf numFmtId="0" fontId="67" fillId="0" borderId="49" xfId="0" applyFont="1" applyBorder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indent="2"/>
      <protection hidden="1"/>
    </xf>
    <xf numFmtId="0" fontId="0" fillId="6" borderId="0" xfId="0" applyFill="1" applyProtection="1">
      <protection hidden="1"/>
    </xf>
    <xf numFmtId="0" fontId="1" fillId="3" borderId="0" xfId="0" applyFont="1" applyFill="1" applyAlignment="1" applyProtection="1">
      <alignment horizontal="left" vertical="center" indent="2"/>
      <protection hidden="1"/>
    </xf>
    <xf numFmtId="0" fontId="0" fillId="3" borderId="0" xfId="0" applyFill="1" applyProtection="1">
      <protection hidden="1"/>
    </xf>
    <xf numFmtId="0" fontId="1" fillId="7" borderId="0" xfId="0" applyFont="1" applyFill="1" applyAlignment="1" applyProtection="1">
      <alignment horizontal="left" vertical="center" indent="2"/>
      <protection hidden="1"/>
    </xf>
    <xf numFmtId="0" fontId="0" fillId="7" borderId="0" xfId="0" applyFill="1" applyProtection="1">
      <protection hidden="1"/>
    </xf>
    <xf numFmtId="0" fontId="2" fillId="0" borderId="0" xfId="0" applyFont="1" applyAlignment="1" applyProtection="1">
      <alignment horizontal="left" vertical="center" indent="5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8" fillId="0" borderId="0" xfId="0" applyFont="1" applyAlignment="1" applyProtection="1">
      <alignment vertical="center"/>
      <protection hidden="1"/>
    </xf>
    <xf numFmtId="0" fontId="69" fillId="0" borderId="0" xfId="0" applyFont="1" applyAlignment="1" applyProtection="1">
      <alignment vertical="center"/>
      <protection hidden="1"/>
    </xf>
    <xf numFmtId="0" fontId="70" fillId="0" borderId="0" xfId="0" applyFont="1" applyAlignment="1" applyProtection="1">
      <alignment vertical="center"/>
      <protection hidden="1"/>
    </xf>
    <xf numFmtId="0" fontId="71" fillId="0" borderId="0" xfId="0" applyFont="1" applyAlignment="1" applyProtection="1">
      <alignment vertical="center"/>
      <protection hidden="1"/>
    </xf>
    <xf numFmtId="0" fontId="60" fillId="3" borderId="17" xfId="0" applyFont="1" applyFill="1" applyBorder="1" applyProtection="1">
      <protection hidden="1"/>
    </xf>
    <xf numFmtId="0" fontId="92" fillId="0" borderId="5" xfId="0" applyFont="1" applyBorder="1" applyAlignment="1" applyProtection="1">
      <alignment horizontal="center" vertical="center"/>
      <protection hidden="1"/>
    </xf>
    <xf numFmtId="3" fontId="92" fillId="0" borderId="5" xfId="0" applyNumberFormat="1" applyFont="1" applyBorder="1" applyAlignment="1" applyProtection="1">
      <alignment horizontal="center" vertical="center"/>
      <protection hidden="1"/>
    </xf>
    <xf numFmtId="0" fontId="92" fillId="0" borderId="13" xfId="0" applyFont="1" applyBorder="1" applyAlignment="1" applyProtection="1">
      <alignment horizontal="center" vertical="center"/>
      <protection hidden="1"/>
    </xf>
    <xf numFmtId="0" fontId="67" fillId="0" borderId="20" xfId="0" applyFont="1" applyBorder="1" applyAlignment="1" applyProtection="1">
      <alignment horizontal="left" vertical="center" wrapText="1"/>
      <protection hidden="1"/>
    </xf>
    <xf numFmtId="49" fontId="52" fillId="0" borderId="20" xfId="0" applyNumberFormat="1" applyFont="1" applyBorder="1" applyAlignment="1" applyProtection="1">
      <alignment horizontal="center" vertical="center"/>
      <protection hidden="1"/>
    </xf>
    <xf numFmtId="3" fontId="93" fillId="0" borderId="20" xfId="0" applyNumberFormat="1" applyFont="1" applyBorder="1" applyAlignment="1" applyProtection="1">
      <alignment horizontal="right" vertical="center"/>
      <protection hidden="1"/>
    </xf>
    <xf numFmtId="49" fontId="52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 textRotation="90"/>
      <protection hidden="1"/>
    </xf>
    <xf numFmtId="0" fontId="48" fillId="0" borderId="0" xfId="0" applyFont="1" applyAlignment="1" applyProtection="1">
      <alignment vertical="center" textRotation="90"/>
      <protection hidden="1"/>
    </xf>
    <xf numFmtId="3" fontId="92" fillId="0" borderId="0" xfId="0" applyNumberFormat="1" applyFont="1" applyAlignment="1" applyProtection="1">
      <alignment vertical="center" textRotation="90"/>
      <protection hidden="1"/>
    </xf>
    <xf numFmtId="3" fontId="63" fillId="0" borderId="0" xfId="0" applyNumberFormat="1" applyFont="1" applyAlignment="1" applyProtection="1">
      <alignment vertical="center" textRotation="90"/>
      <protection hidden="1"/>
    </xf>
    <xf numFmtId="3" fontId="92" fillId="0" borderId="0" xfId="0" applyNumberFormat="1" applyFont="1" applyAlignment="1" applyProtection="1">
      <alignment horizontal="center" vertical="center"/>
      <protection hidden="1"/>
    </xf>
    <xf numFmtId="0" fontId="38" fillId="0" borderId="57" xfId="0" applyFont="1" applyBorder="1" applyAlignment="1">
      <alignment vertical="top" wrapText="1"/>
    </xf>
    <xf numFmtId="49" fontId="38" fillId="0" borderId="36" xfId="0" applyNumberFormat="1" applyFont="1" applyBorder="1" applyProtection="1">
      <protection hidden="1"/>
    </xf>
    <xf numFmtId="49" fontId="38" fillId="0" borderId="15" xfId="0" applyNumberFormat="1" applyFont="1" applyBorder="1" applyProtection="1">
      <protection hidden="1"/>
    </xf>
    <xf numFmtId="0" fontId="42" fillId="0" borderId="0" xfId="0" applyFont="1" applyProtection="1">
      <protection hidden="1"/>
    </xf>
    <xf numFmtId="0" fontId="61" fillId="9" borderId="0" xfId="0" applyFont="1" applyFill="1" applyAlignment="1">
      <alignment horizontal="left" vertical="center"/>
    </xf>
    <xf numFmtId="0" fontId="0" fillId="9" borderId="0" xfId="0" applyFill="1"/>
    <xf numFmtId="0" fontId="41" fillId="9" borderId="0" xfId="0" applyFont="1" applyFill="1"/>
    <xf numFmtId="0" fontId="60" fillId="10" borderId="1" xfId="0" applyFont="1" applyFill="1" applyBorder="1" applyAlignment="1" applyProtection="1">
      <alignment horizontal="right" vertical="center"/>
      <protection locked="0"/>
    </xf>
    <xf numFmtId="0" fontId="60" fillId="10" borderId="18" xfId="0" applyFont="1" applyFill="1" applyBorder="1" applyAlignment="1" applyProtection="1">
      <alignment horizontal="right" vertical="center"/>
      <protection locked="0"/>
    </xf>
    <xf numFmtId="0" fontId="0" fillId="10" borderId="46" xfId="0" applyFill="1" applyBorder="1" applyProtection="1">
      <protection locked="0"/>
    </xf>
    <xf numFmtId="0" fontId="60" fillId="10" borderId="1" xfId="0" applyFont="1" applyFill="1" applyBorder="1" applyAlignment="1" applyProtection="1">
      <alignment horizontal="left" vertical="center"/>
      <protection locked="0"/>
    </xf>
    <xf numFmtId="167" fontId="60" fillId="10" borderId="2" xfId="0" applyNumberFormat="1" applyFont="1" applyFill="1" applyBorder="1" applyAlignment="1" applyProtection="1">
      <alignment horizontal="left" vertical="center"/>
      <protection locked="0"/>
    </xf>
    <xf numFmtId="0" fontId="60" fillId="10" borderId="2" xfId="0" applyFont="1" applyFill="1" applyBorder="1" applyAlignment="1" applyProtection="1">
      <alignment horizontal="left" vertical="center"/>
      <protection locked="0"/>
    </xf>
    <xf numFmtId="0" fontId="33" fillId="10" borderId="2" xfId="1" applyFill="1" applyBorder="1" applyAlignment="1" applyProtection="1">
      <alignment horizontal="left" vertical="center"/>
      <protection locked="0"/>
    </xf>
    <xf numFmtId="0" fontId="60" fillId="10" borderId="18" xfId="0" applyFont="1" applyFill="1" applyBorder="1" applyAlignment="1" applyProtection="1">
      <alignment horizontal="left" vertical="center"/>
      <protection locked="0"/>
    </xf>
    <xf numFmtId="3" fontId="60" fillId="10" borderId="2" xfId="0" applyNumberFormat="1" applyFont="1" applyFill="1" applyBorder="1" applyAlignment="1" applyProtection="1">
      <alignment horizontal="right" vertical="center" wrapText="1"/>
      <protection locked="0"/>
    </xf>
    <xf numFmtId="3" fontId="60" fillId="10" borderId="3" xfId="0" applyNumberFormat="1" applyFont="1" applyFill="1" applyBorder="1" applyAlignment="1" applyProtection="1">
      <alignment horizontal="right" vertical="center" wrapText="1"/>
      <protection locked="0"/>
    </xf>
    <xf numFmtId="3" fontId="62" fillId="10" borderId="2" xfId="0" applyNumberFormat="1" applyFont="1" applyFill="1" applyBorder="1" applyAlignment="1" applyProtection="1">
      <alignment horizontal="right" vertical="center" wrapText="1"/>
      <protection locked="0"/>
    </xf>
    <xf numFmtId="3" fontId="62" fillId="10" borderId="3" xfId="0" applyNumberFormat="1" applyFont="1" applyFill="1" applyBorder="1" applyAlignment="1" applyProtection="1">
      <alignment horizontal="right" vertical="center" wrapText="1"/>
      <protection locked="0"/>
    </xf>
    <xf numFmtId="166" fontId="62" fillId="10" borderId="2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0" applyFont="1" applyAlignment="1">
      <alignment horizontal="left" vertical="center"/>
    </xf>
    <xf numFmtId="0" fontId="73" fillId="0" borderId="0" xfId="0" applyFont="1" applyAlignment="1">
      <alignment horizontal="left"/>
    </xf>
    <xf numFmtId="0" fontId="0" fillId="0" borderId="0" xfId="0" applyAlignment="1"/>
    <xf numFmtId="0" fontId="38" fillId="2" borderId="63" xfId="0" applyFont="1" applyFill="1" applyBorder="1" applyAlignment="1">
      <alignment horizontal="left" vertical="center"/>
    </xf>
    <xf numFmtId="0" fontId="0" fillId="2" borderId="63" xfId="0" applyFill="1" applyBorder="1" applyAlignment="1">
      <alignment horizontal="left" vertical="center"/>
    </xf>
    <xf numFmtId="0" fontId="0" fillId="0" borderId="63" xfId="0" applyBorder="1" applyAlignment="1"/>
    <xf numFmtId="0" fontId="60" fillId="3" borderId="50" xfId="0" applyFont="1" applyFill="1" applyBorder="1" applyAlignment="1" applyProtection="1">
      <alignment horizontal="left" vertical="center"/>
      <protection hidden="1"/>
    </xf>
    <xf numFmtId="0" fontId="60" fillId="0" borderId="51" xfId="0" applyFont="1" applyBorder="1" applyProtection="1">
      <protection hidden="1"/>
    </xf>
    <xf numFmtId="0" fontId="60" fillId="0" borderId="52" xfId="0" applyFont="1" applyBorder="1" applyProtection="1">
      <protection hidden="1"/>
    </xf>
    <xf numFmtId="0" fontId="62" fillId="8" borderId="53" xfId="0" applyFont="1" applyFill="1" applyBorder="1" applyAlignment="1" applyProtection="1">
      <alignment horizontal="left" vertical="center"/>
      <protection hidden="1"/>
    </xf>
    <xf numFmtId="0" fontId="62" fillId="9" borderId="46" xfId="0" applyFont="1" applyFill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 vertical="center" textRotation="90" wrapText="1"/>
      <protection hidden="1"/>
    </xf>
    <xf numFmtId="0" fontId="0" fillId="0" borderId="54" xfId="0" applyBorder="1" applyAlignment="1" applyProtection="1">
      <alignment horizontal="center" vertical="center" textRotation="90" wrapText="1"/>
      <protection hidden="1"/>
    </xf>
    <xf numFmtId="0" fontId="38" fillId="0" borderId="39" xfId="0" applyFont="1" applyBorder="1" applyAlignment="1" applyProtection="1">
      <alignment horizontal="center" vertical="center" wrapText="1"/>
      <protection hidden="1"/>
    </xf>
    <xf numFmtId="0" fontId="38" fillId="0" borderId="41" xfId="0" applyFont="1" applyBorder="1" applyAlignment="1" applyProtection="1">
      <alignment horizontal="center" vertical="center" wrapText="1"/>
      <protection hidden="1"/>
    </xf>
    <xf numFmtId="0" fontId="38" fillId="0" borderId="10" xfId="0" applyFont="1" applyBorder="1" applyAlignment="1" applyProtection="1">
      <alignment horizontal="center" vertical="center" wrapText="1"/>
      <protection hidden="1"/>
    </xf>
    <xf numFmtId="0" fontId="38" fillId="0" borderId="4" xfId="0" applyFont="1" applyBorder="1" applyAlignment="1" applyProtection="1">
      <alignment horizontal="center" vertical="center" wrapText="1"/>
      <protection hidden="1"/>
    </xf>
    <xf numFmtId="0" fontId="38" fillId="0" borderId="40" xfId="0" applyFont="1" applyBorder="1" applyAlignment="1" applyProtection="1">
      <alignment horizontal="center" vertical="center" wrapText="1"/>
      <protection hidden="1"/>
    </xf>
    <xf numFmtId="0" fontId="38" fillId="0" borderId="5" xfId="0" applyFont="1" applyBorder="1" applyAlignment="1" applyProtection="1">
      <alignment horizontal="center" vertical="center" wrapText="1"/>
      <protection hidden="1"/>
    </xf>
    <xf numFmtId="0" fontId="0" fillId="0" borderId="54" xfId="0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0" fontId="0" fillId="0" borderId="40" xfId="0" applyBorder="1" applyAlignment="1" applyProtection="1">
      <alignment horizontal="left" vertical="center"/>
      <protection hidden="1"/>
    </xf>
    <xf numFmtId="0" fontId="0" fillId="0" borderId="38" xfId="0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 vertical="center" textRotation="90"/>
      <protection hidden="1"/>
    </xf>
    <xf numFmtId="0" fontId="0" fillId="0" borderId="5" xfId="0" applyBorder="1" applyAlignment="1" applyProtection="1">
      <alignment horizontal="center" vertical="center" textRotation="90"/>
      <protection hidden="1"/>
    </xf>
    <xf numFmtId="0" fontId="0" fillId="0" borderId="56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40" xfId="0" applyBorder="1" applyAlignment="1" applyProtection="1">
      <alignment horizontal="left" vertical="center" wrapText="1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0" fontId="0" fillId="0" borderId="48" xfId="0" applyBorder="1" applyAlignment="1" applyProtection="1">
      <alignment horizontal="center" vertical="center" textRotation="90" wrapText="1"/>
      <protection hidden="1"/>
    </xf>
    <xf numFmtId="0" fontId="0" fillId="0" borderId="57" xfId="0" applyBorder="1" applyAlignment="1" applyProtection="1">
      <alignment horizontal="center" vertical="center" textRotation="90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40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49" xfId="0" applyBorder="1" applyAlignment="1" applyProtection="1">
      <alignment vertical="center"/>
      <protection hidden="1"/>
    </xf>
    <xf numFmtId="165" fontId="0" fillId="0" borderId="14" xfId="0" applyNumberFormat="1" applyBorder="1" applyAlignment="1" applyProtection="1">
      <alignment horizontal="left" vertical="center" wrapText="1"/>
      <protection hidden="1"/>
    </xf>
    <xf numFmtId="165" fontId="0" fillId="0" borderId="40" xfId="0" applyNumberFormat="1" applyBorder="1" applyAlignment="1" applyProtection="1">
      <alignment horizontal="left" vertical="center" wrapText="1"/>
      <protection hidden="1"/>
    </xf>
    <xf numFmtId="0" fontId="0" fillId="0" borderId="58" xfId="0" applyBorder="1" applyAlignment="1" applyProtection="1">
      <alignment horizontal="center" vertical="center" wrapText="1"/>
      <protection hidden="1"/>
    </xf>
    <xf numFmtId="0" fontId="0" fillId="0" borderId="59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48" xfId="0" applyBorder="1" applyAlignment="1" applyProtection="1">
      <alignment horizontal="left"/>
      <protection hidden="1"/>
    </xf>
    <xf numFmtId="0" fontId="60" fillId="10" borderId="2" xfId="0" applyFont="1" applyFill="1" applyBorder="1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0" fillId="0" borderId="60" xfId="0" applyBorder="1" applyAlignment="1" applyProtection="1">
      <alignment horizontal="left" vertical="center"/>
      <protection hidden="1"/>
    </xf>
    <xf numFmtId="3" fontId="60" fillId="10" borderId="18" xfId="0" applyNumberFormat="1" applyFont="1" applyFill="1" applyBorder="1" applyAlignment="1" applyProtection="1">
      <alignment horizontal="left" vertical="center"/>
      <protection locked="0"/>
    </xf>
    <xf numFmtId="0" fontId="0" fillId="10" borderId="64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 wrapText="1"/>
      <protection hidden="1"/>
    </xf>
    <xf numFmtId="0" fontId="0" fillId="0" borderId="40" xfId="0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2" xfId="0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wrapText="1"/>
      <protection hidden="1"/>
    </xf>
    <xf numFmtId="0" fontId="0" fillId="0" borderId="41" xfId="0" applyBorder="1" applyAlignment="1" applyProtection="1">
      <alignment wrapText="1"/>
      <protection hidden="1"/>
    </xf>
    <xf numFmtId="1" fontId="60" fillId="10" borderId="53" xfId="0" applyNumberFormat="1" applyFont="1" applyFill="1" applyBorder="1" applyAlignment="1" applyProtection="1">
      <alignment horizontal="right" vertical="center"/>
      <protection locked="0"/>
    </xf>
    <xf numFmtId="0" fontId="60" fillId="10" borderId="46" xfId="0" applyFont="1" applyFill="1" applyBorder="1" applyAlignment="1" applyProtection="1">
      <alignment horizontal="right" vertical="center"/>
      <protection locked="0"/>
    </xf>
    <xf numFmtId="0" fontId="42" fillId="0" borderId="51" xfId="0" applyFont="1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35" fillId="0" borderId="63" xfId="1" applyFont="1" applyBorder="1" applyAlignment="1" applyProtection="1">
      <alignment horizontal="left" vertical="center" wrapText="1"/>
      <protection hidden="1"/>
    </xf>
    <xf numFmtId="0" fontId="41" fillId="0" borderId="63" xfId="0" applyFont="1" applyBorder="1" applyAlignment="1" applyProtection="1">
      <alignment horizontal="left" vertical="center" wrapText="1"/>
      <protection hidden="1"/>
    </xf>
    <xf numFmtId="0" fontId="0" fillId="0" borderId="54" xfId="0" applyBorder="1" applyAlignment="1" applyProtection="1">
      <alignment vertical="center" wrapText="1"/>
      <protection hidden="1"/>
    </xf>
    <xf numFmtId="0" fontId="0" fillId="0" borderId="49" xfId="0" applyBorder="1" applyAlignment="1" applyProtection="1">
      <alignment vertical="center" wrapText="1"/>
      <protection hidden="1"/>
    </xf>
    <xf numFmtId="0" fontId="0" fillId="0" borderId="13" xfId="0" applyBorder="1" applyAlignment="1" applyProtection="1">
      <alignment vertical="center" wrapText="1"/>
      <protection hidden="1"/>
    </xf>
    <xf numFmtId="0" fontId="0" fillId="0" borderId="50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0" fillId="0" borderId="52" xfId="0" applyBorder="1" applyAlignment="1" applyProtection="1">
      <alignment horizontal="left" vertical="center"/>
      <protection hidden="1"/>
    </xf>
    <xf numFmtId="49" fontId="62" fillId="10" borderId="37" xfId="0" applyNumberFormat="1" applyFont="1" applyFill="1" applyBorder="1" applyAlignment="1" applyProtection="1">
      <alignment horizontal="left" vertical="center"/>
      <protection locked="0"/>
    </xf>
    <xf numFmtId="49" fontId="62" fillId="10" borderId="65" xfId="0" applyNumberFormat="1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center" vertical="center" wrapText="1"/>
      <protection hidden="1"/>
    </xf>
    <xf numFmtId="0" fontId="0" fillId="0" borderId="41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3" fontId="60" fillId="10" borderId="38" xfId="0" applyNumberFormat="1" applyFont="1" applyFill="1" applyBorder="1" applyAlignment="1" applyProtection="1">
      <alignment horizontal="right" vertical="center"/>
      <protection locked="0"/>
    </xf>
    <xf numFmtId="3" fontId="60" fillId="10" borderId="66" xfId="0" applyNumberFormat="1" applyFont="1" applyFill="1" applyBorder="1" applyAlignment="1" applyProtection="1">
      <alignment horizontal="right" vertical="center"/>
      <protection locked="0"/>
    </xf>
    <xf numFmtId="1" fontId="60" fillId="10" borderId="14" xfId="0" applyNumberFormat="1" applyFont="1" applyFill="1" applyBorder="1" applyAlignment="1" applyProtection="1">
      <alignment horizontal="left" vertical="center"/>
      <protection locked="0"/>
    </xf>
    <xf numFmtId="1" fontId="60" fillId="10" borderId="61" xfId="0" applyNumberFormat="1" applyFont="1" applyFill="1" applyBorder="1" applyAlignment="1" applyProtection="1">
      <alignment horizontal="left" vertical="center"/>
      <protection locked="0"/>
    </xf>
    <xf numFmtId="0" fontId="63" fillId="0" borderId="23" xfId="0" applyFont="1" applyBorder="1" applyAlignment="1" applyProtection="1">
      <alignment horizontal="left" vertical="center" wrapText="1"/>
      <protection hidden="1"/>
    </xf>
    <xf numFmtId="0" fontId="0" fillId="0" borderId="58" xfId="0" applyBorder="1" applyAlignment="1" applyProtection="1">
      <alignment horizontal="center" vertical="center" textRotation="90" wrapText="1"/>
      <protection hidden="1"/>
    </xf>
    <xf numFmtId="0" fontId="0" fillId="0" borderId="59" xfId="0" applyBorder="1" applyAlignment="1" applyProtection="1">
      <alignment horizontal="center" vertical="center" textRotation="90"/>
      <protection hidden="1"/>
    </xf>
    <xf numFmtId="0" fontId="0" fillId="0" borderId="67" xfId="0" applyBorder="1" applyAlignment="1" applyProtection="1">
      <alignment horizontal="center" vertical="center" textRotation="90"/>
      <protection hidden="1"/>
    </xf>
    <xf numFmtId="0" fontId="0" fillId="0" borderId="68" xfId="0" applyBorder="1" applyAlignment="1" applyProtection="1">
      <alignment horizontal="center" vertical="center" textRotation="90"/>
      <protection hidden="1"/>
    </xf>
    <xf numFmtId="0" fontId="0" fillId="0" borderId="6" xfId="0" applyBorder="1" applyAlignment="1" applyProtection="1">
      <alignment horizontal="center" vertical="center" textRotation="90"/>
      <protection hidden="1"/>
    </xf>
    <xf numFmtId="0" fontId="0" fillId="0" borderId="8" xfId="0" applyBorder="1" applyAlignment="1" applyProtection="1">
      <alignment horizontal="center" vertical="center" textRotation="90"/>
      <protection hidden="1"/>
    </xf>
    <xf numFmtId="0" fontId="0" fillId="0" borderId="67" xfId="0" applyBorder="1" applyProtection="1">
      <protection hidden="1"/>
    </xf>
    <xf numFmtId="0" fontId="0" fillId="0" borderId="0" xfId="0" applyProtection="1">
      <protection hidden="1"/>
    </xf>
    <xf numFmtId="0" fontId="0" fillId="0" borderId="22" xfId="0" applyBorder="1" applyProtection="1">
      <protection hidden="1"/>
    </xf>
    <xf numFmtId="0" fontId="0" fillId="0" borderId="69" xfId="0" applyBorder="1" applyProtection="1">
      <protection hidden="1"/>
    </xf>
    <xf numFmtId="0" fontId="0" fillId="0" borderId="63" xfId="0" applyBorder="1" applyProtection="1">
      <protection hidden="1"/>
    </xf>
    <xf numFmtId="0" fontId="0" fillId="0" borderId="70" xfId="0" applyBorder="1" applyProtection="1">
      <protection hidden="1"/>
    </xf>
    <xf numFmtId="0" fontId="52" fillId="0" borderId="67" xfId="0" applyFont="1" applyBorder="1" applyAlignment="1" applyProtection="1">
      <alignment horizontal="left" vertical="top" wrapText="1"/>
      <protection hidden="1"/>
    </xf>
    <xf numFmtId="0" fontId="41" fillId="0" borderId="0" xfId="0" applyFont="1" applyProtection="1">
      <protection hidden="1"/>
    </xf>
    <xf numFmtId="0" fontId="41" fillId="0" borderId="69" xfId="0" applyFont="1" applyBorder="1" applyProtection="1">
      <protection hidden="1"/>
    </xf>
    <xf numFmtId="0" fontId="41" fillId="0" borderId="63" xfId="0" applyFont="1" applyBorder="1" applyProtection="1">
      <protection hidden="1"/>
    </xf>
    <xf numFmtId="0" fontId="63" fillId="0" borderId="0" xfId="0" applyFont="1" applyProtection="1">
      <protection locked="0"/>
    </xf>
    <xf numFmtId="0" fontId="63" fillId="0" borderId="22" xfId="0" applyFont="1" applyBorder="1" applyProtection="1">
      <protection locked="0"/>
    </xf>
    <xf numFmtId="0" fontId="63" fillId="0" borderId="63" xfId="0" applyFont="1" applyBorder="1" applyProtection="1">
      <protection locked="0"/>
    </xf>
    <xf numFmtId="0" fontId="63" fillId="0" borderId="70" xfId="0" applyFont="1" applyBorder="1" applyProtection="1">
      <protection locked="0"/>
    </xf>
    <xf numFmtId="0" fontId="52" fillId="0" borderId="69" xfId="0" applyFont="1" applyBorder="1" applyAlignment="1" applyProtection="1">
      <alignment horizontal="left" vertical="center"/>
      <protection hidden="1"/>
    </xf>
    <xf numFmtId="0" fontId="48" fillId="0" borderId="63" xfId="0" applyFont="1" applyBorder="1" applyAlignment="1" applyProtection="1">
      <alignment horizontal="left" vertical="center"/>
      <protection hidden="1"/>
    </xf>
    <xf numFmtId="0" fontId="43" fillId="0" borderId="63" xfId="1" applyNumberFormat="1" applyFont="1" applyBorder="1" applyAlignment="1" applyProtection="1">
      <alignment horizontal="left" vertical="center"/>
      <protection locked="0"/>
    </xf>
    <xf numFmtId="0" fontId="58" fillId="0" borderId="63" xfId="0" applyFont="1" applyBorder="1" applyAlignment="1" applyProtection="1">
      <alignment horizontal="left" vertical="center"/>
      <protection locked="0"/>
    </xf>
    <xf numFmtId="0" fontId="58" fillId="0" borderId="70" xfId="0" applyFont="1" applyBorder="1" applyAlignment="1" applyProtection="1">
      <alignment horizontal="left" vertical="center"/>
      <protection locked="0"/>
    </xf>
    <xf numFmtId="0" fontId="52" fillId="0" borderId="21" xfId="0" applyFont="1" applyBorder="1" applyAlignment="1" applyProtection="1">
      <alignment horizontal="left" vertical="center"/>
      <protection hidden="1"/>
    </xf>
    <xf numFmtId="0" fontId="41" fillId="0" borderId="20" xfId="0" applyFont="1" applyBorder="1" applyAlignment="1" applyProtection="1">
      <alignment horizontal="left" vertical="center"/>
      <protection hidden="1"/>
    </xf>
    <xf numFmtId="0" fontId="41" fillId="0" borderId="71" xfId="0" applyFont="1" applyBorder="1" applyAlignment="1" applyProtection="1">
      <alignment horizontal="left" vertical="center"/>
      <protection hidden="1"/>
    </xf>
    <xf numFmtId="0" fontId="52" fillId="0" borderId="21" xfId="0" applyFont="1" applyBorder="1" applyAlignment="1" applyProtection="1">
      <alignment horizontal="left" vertical="top"/>
      <protection hidden="1"/>
    </xf>
    <xf numFmtId="0" fontId="52" fillId="0" borderId="20" xfId="0" applyFont="1" applyBorder="1" applyAlignment="1" applyProtection="1">
      <alignment horizontal="left" vertical="top"/>
      <protection hidden="1"/>
    </xf>
    <xf numFmtId="0" fontId="52" fillId="0" borderId="71" xfId="0" applyFont="1" applyBorder="1" applyAlignment="1" applyProtection="1">
      <alignment horizontal="left" vertical="top"/>
      <protection hidden="1"/>
    </xf>
    <xf numFmtId="0" fontId="52" fillId="0" borderId="67" xfId="0" applyFont="1" applyBorder="1" applyAlignment="1" applyProtection="1">
      <alignment horizontal="left" vertical="top"/>
      <protection hidden="1"/>
    </xf>
    <xf numFmtId="0" fontId="52" fillId="0" borderId="0" xfId="0" applyFont="1" applyAlignment="1" applyProtection="1">
      <alignment horizontal="left" vertical="top"/>
      <protection hidden="1"/>
    </xf>
    <xf numFmtId="0" fontId="52" fillId="0" borderId="22" xfId="0" applyFont="1" applyBorder="1" applyAlignment="1" applyProtection="1">
      <alignment horizontal="left" vertical="top"/>
      <protection hidden="1"/>
    </xf>
    <xf numFmtId="14" fontId="75" fillId="0" borderId="67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22" xfId="0" applyBorder="1" applyProtection="1">
      <protection locked="0"/>
    </xf>
    <xf numFmtId="0" fontId="0" fillId="0" borderId="67" xfId="0" applyBorder="1" applyProtection="1">
      <protection locked="0"/>
    </xf>
    <xf numFmtId="0" fontId="52" fillId="0" borderId="67" xfId="0" applyFont="1" applyBorder="1" applyAlignment="1" applyProtection="1">
      <alignment horizontal="left" vertical="top"/>
      <protection locked="0"/>
    </xf>
    <xf numFmtId="0" fontId="41" fillId="0" borderId="0" xfId="0" applyFont="1" applyAlignment="1" applyProtection="1">
      <alignment horizontal="left"/>
      <protection locked="0"/>
    </xf>
    <xf numFmtId="0" fontId="41" fillId="0" borderId="22" xfId="0" applyFont="1" applyBorder="1" applyAlignment="1" applyProtection="1">
      <alignment horizontal="left"/>
      <protection locked="0"/>
    </xf>
    <xf numFmtId="0" fontId="41" fillId="0" borderId="67" xfId="0" applyFont="1" applyBorder="1" applyAlignment="1" applyProtection="1">
      <alignment horizontal="left"/>
      <protection locked="0"/>
    </xf>
    <xf numFmtId="0" fontId="52" fillId="0" borderId="67" xfId="0" applyFont="1" applyBorder="1" applyAlignment="1" applyProtection="1">
      <alignment horizontal="left" vertical="center" wrapText="1"/>
      <protection hidden="1"/>
    </xf>
    <xf numFmtId="0" fontId="4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22" xfId="0" applyFont="1" applyBorder="1" applyProtection="1"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41" fillId="0" borderId="67" xfId="0" applyFont="1" applyBorder="1" applyAlignment="1" applyProtection="1">
      <alignment horizontal="left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58" fillId="0" borderId="0" xfId="0" applyFont="1" applyAlignment="1" applyProtection="1">
      <alignment horizontal="left" vertical="center"/>
      <protection locked="0"/>
    </xf>
    <xf numFmtId="0" fontId="58" fillId="0" borderId="22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22" xfId="0" applyFont="1" applyBorder="1" applyAlignment="1" applyProtection="1">
      <alignment horizontal="left" vertical="center"/>
      <protection locked="0"/>
    </xf>
    <xf numFmtId="0" fontId="77" fillId="0" borderId="0" xfId="0" applyFont="1" applyAlignment="1" applyProtection="1">
      <alignment vertical="center"/>
      <protection hidden="1"/>
    </xf>
    <xf numFmtId="0" fontId="77" fillId="0" borderId="0" xfId="0" applyFont="1" applyProtection="1">
      <protection hidden="1"/>
    </xf>
    <xf numFmtId="1" fontId="92" fillId="0" borderId="0" xfId="0" applyNumberFormat="1" applyFont="1" applyAlignment="1" applyProtection="1">
      <alignment horizontal="center" vertical="center"/>
      <protection hidden="1"/>
    </xf>
    <xf numFmtId="3" fontId="92" fillId="0" borderId="0" xfId="0" applyNumberFormat="1" applyFont="1" applyAlignment="1" applyProtection="1">
      <alignment horizontal="center" vertical="center"/>
      <protection hidden="1"/>
    </xf>
    <xf numFmtId="0" fontId="92" fillId="0" borderId="0" xfId="0" applyFont="1" applyAlignment="1" applyProtection="1">
      <alignment horizontal="center" vertical="center"/>
      <protection hidden="1"/>
    </xf>
    <xf numFmtId="0" fontId="44" fillId="0" borderId="7" xfId="0" applyFont="1" applyBorder="1" applyAlignment="1" applyProtection="1">
      <alignment horizontal="left" vertical="center" wrapText="1"/>
      <protection hidden="1"/>
    </xf>
    <xf numFmtId="0" fontId="0" fillId="0" borderId="7" xfId="0" applyBorder="1" applyProtection="1">
      <protection hidden="1"/>
    </xf>
    <xf numFmtId="0" fontId="78" fillId="0" borderId="0" xfId="0" applyFont="1" applyAlignment="1" applyProtection="1">
      <alignment vertical="center" wrapText="1"/>
      <protection hidden="1"/>
    </xf>
    <xf numFmtId="0" fontId="45" fillId="0" borderId="0" xfId="0" applyFont="1" applyAlignment="1" applyProtection="1">
      <alignment horizontal="left" vertical="center" wrapText="1"/>
      <protection hidden="1"/>
    </xf>
    <xf numFmtId="1" fontId="93" fillId="0" borderId="0" xfId="0" applyNumberFormat="1" applyFont="1" applyAlignment="1" applyProtection="1">
      <alignment horizontal="center" vertical="center"/>
      <protection hidden="1"/>
    </xf>
    <xf numFmtId="0" fontId="47" fillId="0" borderId="56" xfId="0" applyFont="1" applyBorder="1" applyAlignment="1" applyProtection="1">
      <alignment horizontal="left" vertical="center"/>
      <protection hidden="1"/>
    </xf>
    <xf numFmtId="0" fontId="47" fillId="0" borderId="11" xfId="0" applyFont="1" applyBorder="1" applyAlignment="1" applyProtection="1">
      <alignment horizontal="left" vertical="center"/>
      <protection hidden="1"/>
    </xf>
    <xf numFmtId="0" fontId="47" fillId="0" borderId="40" xfId="0" applyFont="1" applyBorder="1" applyAlignment="1" applyProtection="1">
      <alignment horizontal="left" vertical="center"/>
      <protection hidden="1"/>
    </xf>
    <xf numFmtId="49" fontId="93" fillId="0" borderId="14" xfId="0" applyNumberFormat="1" applyFont="1" applyBorder="1" applyAlignment="1" applyProtection="1">
      <alignment horizontal="center" vertical="center"/>
      <protection hidden="1"/>
    </xf>
    <xf numFmtId="0" fontId="92" fillId="0" borderId="40" xfId="0" applyFont="1" applyBorder="1" applyAlignment="1" applyProtection="1">
      <alignment horizontal="center" vertical="center"/>
      <protection hidden="1"/>
    </xf>
    <xf numFmtId="0" fontId="92" fillId="0" borderId="14" xfId="0" applyFont="1" applyBorder="1" applyAlignment="1" applyProtection="1">
      <alignment horizontal="center" vertical="center"/>
      <protection hidden="1"/>
    </xf>
    <xf numFmtId="0" fontId="92" fillId="0" borderId="11" xfId="0" applyFont="1" applyBorder="1" applyAlignment="1" applyProtection="1">
      <alignment horizontal="center" vertical="center"/>
      <protection hidden="1"/>
    </xf>
    <xf numFmtId="3" fontId="92" fillId="0" borderId="14" xfId="0" applyNumberFormat="1" applyFont="1" applyBorder="1" applyAlignment="1" applyProtection="1">
      <alignment horizontal="center" vertical="center"/>
      <protection hidden="1"/>
    </xf>
    <xf numFmtId="3" fontId="92" fillId="0" borderId="11" xfId="0" applyNumberFormat="1" applyFont="1" applyBorder="1" applyAlignment="1" applyProtection="1">
      <alignment horizontal="center" vertical="center"/>
      <protection hidden="1"/>
    </xf>
    <xf numFmtId="3" fontId="92" fillId="0" borderId="40" xfId="0" applyNumberFormat="1" applyFont="1" applyBorder="1" applyAlignment="1" applyProtection="1">
      <alignment horizontal="center" vertical="center"/>
      <protection hidden="1"/>
    </xf>
    <xf numFmtId="3" fontId="92" fillId="0" borderId="5" xfId="0" applyNumberFormat="1" applyFont="1" applyBorder="1" applyAlignment="1" applyProtection="1">
      <alignment horizontal="center" vertical="center"/>
      <protection hidden="1"/>
    </xf>
    <xf numFmtId="0" fontId="76" fillId="0" borderId="0" xfId="0" applyFont="1" applyAlignment="1" applyProtection="1">
      <alignment vertical="center" wrapText="1"/>
      <protection hidden="1"/>
    </xf>
    <xf numFmtId="0" fontId="92" fillId="0" borderId="5" xfId="0" applyFont="1" applyBorder="1" applyAlignment="1" applyProtection="1">
      <alignment horizontal="center" vertical="center"/>
      <protection hidden="1"/>
    </xf>
    <xf numFmtId="0" fontId="92" fillId="0" borderId="13" xfId="0" applyFont="1" applyBorder="1" applyAlignment="1" applyProtection="1">
      <alignment horizontal="center" vertical="center"/>
      <protection hidden="1"/>
    </xf>
    <xf numFmtId="0" fontId="92" fillId="0" borderId="38" xfId="0" applyFont="1" applyBorder="1" applyAlignment="1" applyProtection="1">
      <alignment horizontal="center" vertical="center"/>
      <protection hidden="1"/>
    </xf>
    <xf numFmtId="0" fontId="92" fillId="0" borderId="12" xfId="0" applyFont="1" applyBorder="1" applyAlignment="1" applyProtection="1">
      <alignment horizontal="center" vertical="center"/>
      <protection hidden="1"/>
    </xf>
    <xf numFmtId="0" fontId="92" fillId="0" borderId="49" xfId="0" applyFont="1" applyBorder="1" applyAlignment="1" applyProtection="1">
      <alignment horizontal="center" vertical="center"/>
      <protection hidden="1"/>
    </xf>
    <xf numFmtId="49" fontId="92" fillId="0" borderId="14" xfId="0" applyNumberFormat="1" applyFont="1" applyBorder="1" applyAlignment="1" applyProtection="1">
      <alignment horizontal="center" vertical="center"/>
      <protection hidden="1"/>
    </xf>
    <xf numFmtId="0" fontId="92" fillId="0" borderId="61" xfId="0" applyFont="1" applyBorder="1" applyAlignment="1" applyProtection="1">
      <alignment horizontal="center" vertical="center"/>
      <protection hidden="1"/>
    </xf>
    <xf numFmtId="0" fontId="45" fillId="0" borderId="56" xfId="0" applyFont="1" applyBorder="1" applyAlignment="1" applyProtection="1">
      <alignment horizontal="center" vertical="center"/>
      <protection hidden="1"/>
    </xf>
    <xf numFmtId="0" fontId="51" fillId="0" borderId="11" xfId="0" applyFont="1" applyBorder="1" applyAlignment="1" applyProtection="1">
      <alignment horizontal="center" vertical="center"/>
      <protection hidden="1"/>
    </xf>
    <xf numFmtId="0" fontId="51" fillId="0" borderId="40" xfId="0" applyFont="1" applyBorder="1" applyAlignment="1" applyProtection="1">
      <alignment horizontal="center" vertical="center"/>
      <protection hidden="1"/>
    </xf>
    <xf numFmtId="49" fontId="45" fillId="0" borderId="14" xfId="0" applyNumberFormat="1" applyFont="1" applyBorder="1" applyAlignment="1" applyProtection="1">
      <alignment horizontal="center" vertical="center"/>
      <protection hidden="1"/>
    </xf>
    <xf numFmtId="0" fontId="51" fillId="0" borderId="14" xfId="0" applyFont="1" applyBorder="1" applyAlignment="1" applyProtection="1">
      <alignment horizontal="center" vertical="center" wrapText="1"/>
      <protection hidden="1"/>
    </xf>
    <xf numFmtId="0" fontId="51" fillId="0" borderId="11" xfId="0" applyFont="1" applyBorder="1" applyAlignment="1" applyProtection="1">
      <alignment horizontal="center" vertical="center" wrapText="1"/>
      <protection hidden="1"/>
    </xf>
    <xf numFmtId="0" fontId="51" fillId="0" borderId="14" xfId="0" applyFont="1" applyBorder="1" applyAlignment="1" applyProtection="1">
      <alignment horizontal="center" vertical="center"/>
      <protection hidden="1"/>
    </xf>
    <xf numFmtId="0" fontId="51" fillId="0" borderId="5" xfId="0" applyFont="1" applyBorder="1" applyAlignment="1" applyProtection="1">
      <alignment horizontal="center" vertical="center"/>
      <protection hidden="1"/>
    </xf>
    <xf numFmtId="0" fontId="50" fillId="0" borderId="11" xfId="0" applyFont="1" applyBorder="1" applyAlignment="1" applyProtection="1">
      <alignment horizontal="left" vertical="center"/>
      <protection hidden="1"/>
    </xf>
    <xf numFmtId="0" fontId="50" fillId="0" borderId="40" xfId="0" applyFont="1" applyBorder="1" applyAlignment="1" applyProtection="1">
      <alignment horizontal="left" vertical="center"/>
      <protection hidden="1"/>
    </xf>
    <xf numFmtId="0" fontId="93" fillId="0" borderId="14" xfId="0" applyFont="1" applyBorder="1" applyAlignment="1" applyProtection="1">
      <alignment horizontal="center" vertical="center"/>
      <protection hidden="1"/>
    </xf>
    <xf numFmtId="3" fontId="92" fillId="0" borderId="61" xfId="0" applyNumberFormat="1" applyFont="1" applyBorder="1" applyAlignment="1" applyProtection="1">
      <alignment horizontal="center" vertical="center"/>
      <protection hidden="1"/>
    </xf>
    <xf numFmtId="0" fontId="47" fillId="0" borderId="55" xfId="0" applyFont="1" applyBorder="1" applyAlignment="1" applyProtection="1">
      <alignment horizontal="left" vertical="center"/>
      <protection hidden="1"/>
    </xf>
    <xf numFmtId="0" fontId="50" fillId="0" borderId="12" xfId="0" applyFont="1" applyBorder="1" applyAlignment="1" applyProtection="1">
      <alignment horizontal="left" vertical="center"/>
      <protection hidden="1"/>
    </xf>
    <xf numFmtId="0" fontId="50" fillId="0" borderId="49" xfId="0" applyFont="1" applyBorder="1" applyAlignment="1" applyProtection="1">
      <alignment horizontal="left" vertical="center"/>
      <protection hidden="1"/>
    </xf>
    <xf numFmtId="49" fontId="93" fillId="0" borderId="38" xfId="0" applyNumberFormat="1" applyFont="1" applyBorder="1" applyAlignment="1" applyProtection="1">
      <alignment horizontal="center" vertical="center"/>
      <protection hidden="1"/>
    </xf>
    <xf numFmtId="3" fontId="92" fillId="0" borderId="38" xfId="0" applyNumberFormat="1" applyFont="1" applyBorder="1" applyAlignment="1" applyProtection="1">
      <alignment horizontal="center" vertical="center"/>
      <protection hidden="1"/>
    </xf>
    <xf numFmtId="0" fontId="92" fillId="0" borderId="66" xfId="0" applyFont="1" applyBorder="1" applyAlignment="1" applyProtection="1">
      <alignment horizontal="center" vertical="center"/>
      <protection hidden="1"/>
    </xf>
    <xf numFmtId="0" fontId="47" fillId="0" borderId="62" xfId="0" applyFont="1" applyBorder="1" applyAlignment="1" applyProtection="1">
      <alignment horizontal="left" vertical="center"/>
      <protection hidden="1"/>
    </xf>
    <xf numFmtId="0" fontId="47" fillId="0" borderId="9" xfId="0" applyFont="1" applyBorder="1" applyAlignment="1" applyProtection="1">
      <alignment horizontal="left" vertical="center"/>
      <protection hidden="1"/>
    </xf>
    <xf numFmtId="0" fontId="47" fillId="0" borderId="41" xfId="0" applyFont="1" applyBorder="1" applyAlignment="1" applyProtection="1">
      <alignment horizontal="left" vertical="center"/>
      <protection hidden="1"/>
    </xf>
    <xf numFmtId="0" fontId="51" fillId="0" borderId="37" xfId="0" applyFont="1" applyBorder="1" applyAlignment="1" applyProtection="1">
      <alignment horizontal="center" vertical="center" wrapText="1"/>
      <protection hidden="1"/>
    </xf>
    <xf numFmtId="0" fontId="51" fillId="0" borderId="41" xfId="0" applyFont="1" applyBorder="1" applyAlignment="1" applyProtection="1">
      <alignment horizontal="center" vertical="center" wrapText="1"/>
      <protection hidden="1"/>
    </xf>
    <xf numFmtId="0" fontId="51" fillId="0" borderId="9" xfId="0" applyFont="1" applyBorder="1" applyAlignment="1" applyProtection="1">
      <alignment horizontal="center" vertical="center" wrapText="1"/>
      <protection hidden="1"/>
    </xf>
    <xf numFmtId="0" fontId="51" fillId="0" borderId="10" xfId="0" applyFont="1" applyBorder="1" applyAlignment="1" applyProtection="1">
      <alignment horizontal="center" vertical="center" wrapText="1"/>
      <protection hidden="1"/>
    </xf>
    <xf numFmtId="0" fontId="51" fillId="0" borderId="65" xfId="0" applyFont="1" applyBorder="1" applyAlignment="1" applyProtection="1">
      <alignment horizontal="center" vertical="center" wrapText="1"/>
      <protection hidden="1"/>
    </xf>
    <xf numFmtId="0" fontId="51" fillId="0" borderId="61" xfId="0" applyFont="1" applyBorder="1" applyAlignment="1" applyProtection="1">
      <alignment horizontal="center" vertical="center"/>
      <protection hidden="1"/>
    </xf>
    <xf numFmtId="166" fontId="42" fillId="0" borderId="20" xfId="0" applyNumberFormat="1" applyFont="1" applyBorder="1" applyProtection="1">
      <protection hidden="1"/>
    </xf>
    <xf numFmtId="166" fontId="42" fillId="0" borderId="0" xfId="0" applyNumberFormat="1" applyFont="1" applyProtection="1">
      <protection hidden="1"/>
    </xf>
    <xf numFmtId="3" fontId="58" fillId="0" borderId="11" xfId="0" applyNumberFormat="1" applyFont="1" applyBorder="1" applyAlignment="1" applyProtection="1">
      <alignment horizontal="right" vertical="center"/>
      <protection hidden="1"/>
    </xf>
    <xf numFmtId="3" fontId="42" fillId="0" borderId="61" xfId="0" applyNumberFormat="1" applyFont="1" applyBorder="1" applyAlignment="1" applyProtection="1">
      <alignment horizontal="right" vertical="center"/>
      <protection hidden="1"/>
    </xf>
    <xf numFmtId="3" fontId="58" fillId="0" borderId="31" xfId="0" applyNumberFormat="1" applyFont="1" applyBorder="1" applyAlignment="1" applyProtection="1">
      <alignment horizontal="right" vertical="center"/>
      <protection hidden="1"/>
    </xf>
    <xf numFmtId="3" fontId="42" fillId="0" borderId="73" xfId="0" applyNumberFormat="1" applyFont="1" applyBorder="1" applyAlignment="1" applyProtection="1">
      <alignment horizontal="right" vertical="center"/>
      <protection hidden="1"/>
    </xf>
    <xf numFmtId="0" fontId="50" fillId="0" borderId="75" xfId="0" applyFont="1" applyBorder="1" applyAlignment="1" applyProtection="1">
      <alignment vertical="center"/>
      <protection hidden="1"/>
    </xf>
    <xf numFmtId="0" fontId="57" fillId="0" borderId="0" xfId="0" applyFont="1" applyAlignment="1" applyProtection="1">
      <alignment vertical="center"/>
      <protection hidden="1"/>
    </xf>
    <xf numFmtId="0" fontId="57" fillId="0" borderId="68" xfId="0" applyFont="1" applyBorder="1" applyAlignment="1" applyProtection="1">
      <alignment vertical="center"/>
      <protection hidden="1"/>
    </xf>
    <xf numFmtId="0" fontId="57" fillId="0" borderId="75" xfId="0" applyFont="1" applyBorder="1" applyAlignment="1" applyProtection="1">
      <alignment vertical="center"/>
      <protection hidden="1"/>
    </xf>
    <xf numFmtId="0" fontId="57" fillId="0" borderId="74" xfId="0" applyFont="1" applyBorder="1" applyAlignment="1" applyProtection="1">
      <alignment vertical="center"/>
      <protection hidden="1"/>
    </xf>
    <xf numFmtId="0" fontId="57" fillId="0" borderId="63" xfId="0" applyFont="1" applyBorder="1" applyAlignment="1" applyProtection="1">
      <alignment vertical="center"/>
      <protection hidden="1"/>
    </xf>
    <xf numFmtId="0" fontId="57" fillId="0" borderId="78" xfId="0" applyFont="1" applyBorder="1" applyAlignment="1" applyProtection="1">
      <alignment vertical="center"/>
      <protection hidden="1"/>
    </xf>
    <xf numFmtId="0" fontId="79" fillId="0" borderId="63" xfId="0" applyFont="1" applyBorder="1" applyAlignment="1" applyProtection="1">
      <alignment wrapText="1"/>
      <protection hidden="1"/>
    </xf>
    <xf numFmtId="0" fontId="42" fillId="0" borderId="63" xfId="0" applyFont="1" applyBorder="1" applyProtection="1">
      <protection hidden="1"/>
    </xf>
    <xf numFmtId="0" fontId="30" fillId="0" borderId="63" xfId="0" applyFont="1" applyBorder="1" applyAlignment="1" applyProtection="1">
      <alignment horizontal="right"/>
      <protection hidden="1"/>
    </xf>
    <xf numFmtId="49" fontId="48" fillId="0" borderId="72" xfId="0" applyNumberFormat="1" applyFont="1" applyBorder="1" applyAlignment="1" applyProtection="1">
      <alignment horizontal="center" vertical="center"/>
      <protection hidden="1"/>
    </xf>
    <xf numFmtId="0" fontId="41" fillId="0" borderId="31" xfId="0" applyFont="1" applyBorder="1" applyAlignment="1" applyProtection="1">
      <alignment horizontal="center" vertical="center"/>
      <protection hidden="1"/>
    </xf>
    <xf numFmtId="0" fontId="41" fillId="0" borderId="59" xfId="0" applyFont="1" applyBorder="1" applyAlignment="1" applyProtection="1">
      <alignment horizontal="center" vertical="center"/>
      <protection hidden="1"/>
    </xf>
    <xf numFmtId="0" fontId="41" fillId="0" borderId="75" xfId="0" applyFont="1" applyBorder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68" xfId="0" applyFont="1" applyBorder="1" applyAlignment="1" applyProtection="1">
      <alignment horizontal="center" vertical="center"/>
      <protection hidden="1"/>
    </xf>
    <xf numFmtId="0" fontId="41" fillId="0" borderId="76" xfId="0" applyFont="1" applyBorder="1" applyAlignment="1" applyProtection="1">
      <alignment horizontal="center" vertical="center"/>
      <protection hidden="1"/>
    </xf>
    <xf numFmtId="0" fontId="41" fillId="0" borderId="7" xfId="0" applyFont="1" applyBorder="1" applyAlignment="1" applyProtection="1">
      <alignment horizontal="center" vertical="center"/>
      <protection hidden="1"/>
    </xf>
    <xf numFmtId="0" fontId="41" fillId="0" borderId="8" xfId="0" applyFont="1" applyBorder="1" applyAlignment="1" applyProtection="1">
      <alignment horizontal="center" vertical="center"/>
      <protection hidden="1"/>
    </xf>
    <xf numFmtId="3" fontId="92" fillId="0" borderId="72" xfId="0" applyNumberFormat="1" applyFont="1" applyBorder="1" applyAlignment="1" applyProtection="1">
      <alignment horizontal="right" vertical="center"/>
      <protection hidden="1"/>
    </xf>
    <xf numFmtId="3" fontId="63" fillId="0" borderId="31" xfId="0" applyNumberFormat="1" applyFont="1" applyBorder="1" applyAlignment="1" applyProtection="1">
      <alignment horizontal="right" vertical="center"/>
      <protection hidden="1"/>
    </xf>
    <xf numFmtId="3" fontId="63" fillId="0" borderId="73" xfId="0" applyNumberFormat="1" applyFont="1" applyBorder="1" applyAlignment="1" applyProtection="1">
      <alignment horizontal="right" vertical="center"/>
      <protection hidden="1"/>
    </xf>
    <xf numFmtId="3" fontId="63" fillId="0" borderId="75" xfId="0" applyNumberFormat="1" applyFont="1" applyBorder="1" applyAlignment="1" applyProtection="1">
      <alignment horizontal="right" vertical="center"/>
      <protection hidden="1"/>
    </xf>
    <xf numFmtId="3" fontId="63" fillId="0" borderId="0" xfId="0" applyNumberFormat="1" applyFont="1" applyAlignment="1" applyProtection="1">
      <alignment horizontal="right" vertical="center"/>
      <protection hidden="1"/>
    </xf>
    <xf numFmtId="3" fontId="63" fillId="0" borderId="22" xfId="0" applyNumberFormat="1" applyFont="1" applyBorder="1" applyAlignment="1" applyProtection="1">
      <alignment horizontal="right" vertical="center"/>
      <protection hidden="1"/>
    </xf>
    <xf numFmtId="3" fontId="63" fillId="0" borderId="76" xfId="0" applyNumberFormat="1" applyFont="1" applyBorder="1" applyAlignment="1" applyProtection="1">
      <alignment horizontal="right" vertical="center"/>
      <protection hidden="1"/>
    </xf>
    <xf numFmtId="3" fontId="63" fillId="0" borderId="7" xfId="0" applyNumberFormat="1" applyFont="1" applyBorder="1" applyAlignment="1" applyProtection="1">
      <alignment horizontal="right" vertical="center"/>
      <protection hidden="1"/>
    </xf>
    <xf numFmtId="3" fontId="63" fillId="0" borderId="77" xfId="0" applyNumberFormat="1" applyFont="1" applyBorder="1" applyAlignment="1" applyProtection="1">
      <alignment horizontal="right" vertical="center"/>
      <protection hidden="1"/>
    </xf>
    <xf numFmtId="0" fontId="57" fillId="0" borderId="72" xfId="0" applyFont="1" applyBorder="1" applyProtection="1">
      <protection hidden="1"/>
    </xf>
    <xf numFmtId="0" fontId="57" fillId="0" borderId="31" xfId="0" applyFont="1" applyBorder="1" applyProtection="1">
      <protection hidden="1"/>
    </xf>
    <xf numFmtId="0" fontId="57" fillId="0" borderId="59" xfId="0" applyFont="1" applyBorder="1" applyProtection="1">
      <protection hidden="1"/>
    </xf>
    <xf numFmtId="0" fontId="57" fillId="0" borderId="76" xfId="0" applyFont="1" applyBorder="1" applyProtection="1">
      <protection hidden="1"/>
    </xf>
    <xf numFmtId="0" fontId="57" fillId="0" borderId="7" xfId="0" applyFont="1" applyBorder="1" applyProtection="1">
      <protection hidden="1"/>
    </xf>
    <xf numFmtId="0" fontId="57" fillId="0" borderId="8" xfId="0" applyFont="1" applyBorder="1" applyProtection="1">
      <protection hidden="1"/>
    </xf>
    <xf numFmtId="0" fontId="41" fillId="0" borderId="59" xfId="0" applyFont="1" applyBorder="1" applyProtection="1">
      <protection hidden="1"/>
    </xf>
    <xf numFmtId="0" fontId="41" fillId="0" borderId="76" xfId="0" applyFont="1" applyBorder="1" applyProtection="1">
      <protection hidden="1"/>
    </xf>
    <xf numFmtId="0" fontId="41" fillId="0" borderId="8" xfId="0" applyFont="1" applyBorder="1" applyProtection="1">
      <protection hidden="1"/>
    </xf>
    <xf numFmtId="166" fontId="58" fillId="0" borderId="14" xfId="0" applyNumberFormat="1" applyFont="1" applyBorder="1" applyAlignment="1" applyProtection="1">
      <alignment horizontal="right" vertical="center"/>
      <protection hidden="1"/>
    </xf>
    <xf numFmtId="166" fontId="58" fillId="0" borderId="11" xfId="0" applyNumberFormat="1" applyFont="1" applyBorder="1" applyAlignment="1" applyProtection="1">
      <alignment horizontal="right" vertical="center"/>
      <protection hidden="1"/>
    </xf>
    <xf numFmtId="166" fontId="42" fillId="0" borderId="61" xfId="0" applyNumberFormat="1" applyFont="1" applyBorder="1" applyAlignment="1" applyProtection="1">
      <alignment horizontal="right" vertical="center"/>
      <protection hidden="1"/>
    </xf>
    <xf numFmtId="3" fontId="63" fillId="0" borderId="74" xfId="0" applyNumberFormat="1" applyFont="1" applyBorder="1" applyAlignment="1" applyProtection="1">
      <alignment horizontal="right" vertical="center"/>
      <protection hidden="1"/>
    </xf>
    <xf numFmtId="3" fontId="63" fillId="0" borderId="63" xfId="0" applyNumberFormat="1" applyFont="1" applyBorder="1" applyAlignment="1" applyProtection="1">
      <alignment horizontal="right" vertical="center"/>
      <protection hidden="1"/>
    </xf>
    <xf numFmtId="3" fontId="63" fillId="0" borderId="70" xfId="0" applyNumberFormat="1" applyFont="1" applyBorder="1" applyAlignment="1" applyProtection="1">
      <alignment horizontal="right" vertical="center"/>
      <protection hidden="1"/>
    </xf>
    <xf numFmtId="0" fontId="80" fillId="0" borderId="14" xfId="0" applyFont="1" applyBorder="1" applyProtection="1">
      <protection hidden="1"/>
    </xf>
    <xf numFmtId="0" fontId="80" fillId="0" borderId="11" xfId="0" applyFont="1" applyBorder="1" applyProtection="1">
      <protection hidden="1"/>
    </xf>
    <xf numFmtId="0" fontId="80" fillId="0" borderId="40" xfId="0" applyFont="1" applyBorder="1" applyProtection="1">
      <protection hidden="1"/>
    </xf>
    <xf numFmtId="0" fontId="80" fillId="0" borderId="38" xfId="0" applyFont="1" applyBorder="1" applyProtection="1">
      <protection hidden="1"/>
    </xf>
    <xf numFmtId="0" fontId="80" fillId="0" borderId="12" xfId="0" applyFont="1" applyBorder="1" applyProtection="1">
      <protection hidden="1"/>
    </xf>
    <xf numFmtId="0" fontId="80" fillId="0" borderId="49" xfId="0" applyFont="1" applyBorder="1" applyProtection="1">
      <protection hidden="1"/>
    </xf>
    <xf numFmtId="0" fontId="41" fillId="0" borderId="74" xfId="0" applyFont="1" applyBorder="1" applyProtection="1">
      <protection hidden="1"/>
    </xf>
    <xf numFmtId="0" fontId="41" fillId="0" borderId="78" xfId="0" applyFont="1" applyBorder="1" applyProtection="1">
      <protection hidden="1"/>
    </xf>
    <xf numFmtId="3" fontId="58" fillId="0" borderId="12" xfId="0" applyNumberFormat="1" applyFont="1" applyBorder="1" applyAlignment="1" applyProtection="1">
      <alignment horizontal="right" vertical="center"/>
      <protection hidden="1"/>
    </xf>
    <xf numFmtId="3" fontId="42" fillId="0" borderId="66" xfId="0" applyNumberFormat="1" applyFont="1" applyBorder="1" applyAlignment="1" applyProtection="1">
      <alignment horizontal="right" vertical="center"/>
      <protection hidden="1"/>
    </xf>
    <xf numFmtId="0" fontId="81" fillId="0" borderId="20" xfId="0" applyFont="1" applyBorder="1" applyAlignment="1" applyProtection="1">
      <alignment vertical="center"/>
      <protection hidden="1"/>
    </xf>
    <xf numFmtId="0" fontId="81" fillId="0" borderId="0" xfId="0" applyFont="1" applyAlignment="1" applyProtection="1">
      <alignment vertical="center"/>
      <protection hidden="1"/>
    </xf>
    <xf numFmtId="0" fontId="41" fillId="0" borderId="20" xfId="0" applyFont="1" applyBorder="1" applyAlignment="1" applyProtection="1">
      <alignment horizontal="center" vertical="center"/>
      <protection hidden="1"/>
    </xf>
    <xf numFmtId="3" fontId="63" fillId="0" borderId="20" xfId="0" applyNumberFormat="1" applyFont="1" applyBorder="1" applyAlignment="1" applyProtection="1">
      <alignment horizontal="right" vertical="center"/>
      <protection hidden="1"/>
    </xf>
    <xf numFmtId="0" fontId="81" fillId="0" borderId="20" xfId="0" applyFont="1" applyBorder="1" applyAlignment="1" applyProtection="1">
      <alignment vertical="center" wrapText="1"/>
      <protection hidden="1"/>
    </xf>
    <xf numFmtId="0" fontId="48" fillId="0" borderId="20" xfId="0" applyFont="1" applyBorder="1" applyProtection="1">
      <protection hidden="1"/>
    </xf>
    <xf numFmtId="49" fontId="48" fillId="0" borderId="20" xfId="0" applyNumberFormat="1" applyFont="1" applyBorder="1" applyAlignment="1" applyProtection="1">
      <alignment horizontal="center" vertical="center"/>
      <protection hidden="1"/>
    </xf>
    <xf numFmtId="0" fontId="41" fillId="0" borderId="20" xfId="0" applyFont="1" applyBorder="1" applyProtection="1">
      <protection hidden="1"/>
    </xf>
    <xf numFmtId="0" fontId="41" fillId="0" borderId="74" xfId="0" applyFont="1" applyBorder="1" applyAlignment="1" applyProtection="1">
      <alignment horizontal="center" vertical="center"/>
      <protection hidden="1"/>
    </xf>
    <xf numFmtId="0" fontId="41" fillId="0" borderId="63" xfId="0" applyFont="1" applyBorder="1" applyAlignment="1" applyProtection="1">
      <alignment horizontal="center" vertical="center"/>
      <protection hidden="1"/>
    </xf>
    <xf numFmtId="0" fontId="41" fillId="0" borderId="78" xfId="0" applyFont="1" applyBorder="1" applyAlignment="1" applyProtection="1">
      <alignment horizontal="center" vertical="center"/>
      <protection hidden="1"/>
    </xf>
    <xf numFmtId="0" fontId="48" fillId="0" borderId="19" xfId="0" applyFont="1" applyBorder="1" applyAlignment="1" applyProtection="1">
      <alignment horizontal="center" vertical="center" textRotation="90" wrapText="1"/>
      <protection hidden="1"/>
    </xf>
    <xf numFmtId="0" fontId="41" fillId="0" borderId="79" xfId="0" applyFont="1" applyBorder="1" applyProtection="1">
      <protection hidden="1"/>
    </xf>
    <xf numFmtId="0" fontId="41" fillId="0" borderId="60" xfId="0" applyFont="1" applyBorder="1" applyProtection="1">
      <protection hidden="1"/>
    </xf>
    <xf numFmtId="0" fontId="48" fillId="0" borderId="48" xfId="0" applyFont="1" applyBorder="1" applyAlignment="1" applyProtection="1">
      <alignment horizontal="center" vertical="center" textRotation="90" wrapText="1"/>
      <protection hidden="1"/>
    </xf>
    <xf numFmtId="0" fontId="41" fillId="0" borderId="80" xfId="0" applyFont="1" applyBorder="1" applyProtection="1">
      <protection hidden="1"/>
    </xf>
    <xf numFmtId="0" fontId="41" fillId="0" borderId="57" xfId="0" applyFont="1" applyBorder="1" applyProtection="1">
      <protection hidden="1"/>
    </xf>
    <xf numFmtId="0" fontId="50" fillId="0" borderId="72" xfId="0" applyFont="1" applyBorder="1" applyAlignment="1" applyProtection="1">
      <alignment vertical="center"/>
      <protection hidden="1"/>
    </xf>
    <xf numFmtId="0" fontId="57" fillId="0" borderId="31" xfId="0" applyFont="1" applyBorder="1" applyAlignment="1" applyProtection="1">
      <alignment vertical="center"/>
      <protection hidden="1"/>
    </xf>
    <xf numFmtId="0" fontId="57" fillId="0" borderId="59" xfId="0" applyFont="1" applyBorder="1" applyAlignment="1" applyProtection="1">
      <alignment vertical="center"/>
      <protection hidden="1"/>
    </xf>
    <xf numFmtId="0" fontId="57" fillId="0" borderId="76" xfId="0" applyFont="1" applyBorder="1" applyAlignment="1" applyProtection="1">
      <alignment vertical="center"/>
      <protection hidden="1"/>
    </xf>
    <xf numFmtId="0" fontId="57" fillId="0" borderId="7" xfId="0" applyFont="1" applyBorder="1" applyAlignment="1" applyProtection="1">
      <alignment vertical="center"/>
      <protection hidden="1"/>
    </xf>
    <xf numFmtId="0" fontId="57" fillId="0" borderId="8" xfId="0" applyFont="1" applyBorder="1" applyAlignment="1" applyProtection="1">
      <alignment vertical="center"/>
      <protection hidden="1"/>
    </xf>
    <xf numFmtId="0" fontId="50" fillId="0" borderId="5" xfId="0" applyFont="1" applyBorder="1" applyAlignment="1" applyProtection="1">
      <alignment vertical="center" wrapText="1"/>
      <protection hidden="1"/>
    </xf>
    <xf numFmtId="0" fontId="48" fillId="0" borderId="58" xfId="0" applyFont="1" applyBorder="1" applyAlignment="1" applyProtection="1">
      <alignment vertical="center" wrapText="1"/>
      <protection hidden="1"/>
    </xf>
    <xf numFmtId="0" fontId="41" fillId="0" borderId="67" xfId="0" applyFont="1" applyBorder="1" applyProtection="1">
      <protection hidden="1"/>
    </xf>
    <xf numFmtId="0" fontId="41" fillId="0" borderId="68" xfId="0" applyFont="1" applyBorder="1" applyProtection="1">
      <protection hidden="1"/>
    </xf>
    <xf numFmtId="0" fontId="57" fillId="0" borderId="14" xfId="0" applyFont="1" applyBorder="1" applyProtection="1">
      <protection hidden="1"/>
    </xf>
    <xf numFmtId="0" fontId="57" fillId="0" borderId="11" xfId="0" applyFont="1" applyBorder="1" applyProtection="1">
      <protection hidden="1"/>
    </xf>
    <xf numFmtId="0" fontId="57" fillId="0" borderId="40" xfId="0" applyFont="1" applyBorder="1" applyProtection="1">
      <protection hidden="1"/>
    </xf>
    <xf numFmtId="0" fontId="41" fillId="0" borderId="75" xfId="0" applyFont="1" applyBorder="1" applyProtection="1">
      <protection hidden="1"/>
    </xf>
    <xf numFmtId="49" fontId="48" fillId="0" borderId="5" xfId="0" applyNumberFormat="1" applyFont="1" applyBorder="1" applyAlignment="1" applyProtection="1">
      <alignment horizontal="center" vertical="center"/>
      <protection hidden="1"/>
    </xf>
    <xf numFmtId="3" fontId="92" fillId="0" borderId="5" xfId="0" applyNumberFormat="1" applyFont="1" applyBorder="1" applyAlignment="1" applyProtection="1">
      <alignment horizontal="right" vertical="center"/>
      <protection hidden="1"/>
    </xf>
    <xf numFmtId="3" fontId="92" fillId="0" borderId="2" xfId="0" applyNumberFormat="1" applyFont="1" applyBorder="1" applyAlignment="1" applyProtection="1">
      <alignment horizontal="right" vertical="center"/>
      <protection hidden="1"/>
    </xf>
    <xf numFmtId="49" fontId="48" fillId="0" borderId="59" xfId="0" applyNumberFormat="1" applyFont="1" applyBorder="1" applyAlignment="1" applyProtection="1">
      <alignment horizontal="center" vertical="center"/>
      <protection hidden="1"/>
    </xf>
    <xf numFmtId="49" fontId="48" fillId="0" borderId="76" xfId="0" applyNumberFormat="1" applyFont="1" applyBorder="1" applyAlignment="1" applyProtection="1">
      <alignment horizontal="center" vertical="center"/>
      <protection hidden="1"/>
    </xf>
    <xf numFmtId="49" fontId="48" fillId="0" borderId="8" xfId="0" applyNumberFormat="1" applyFont="1" applyBorder="1" applyAlignment="1" applyProtection="1">
      <alignment horizontal="center" vertical="center"/>
      <protection hidden="1"/>
    </xf>
    <xf numFmtId="0" fontId="50" fillId="0" borderId="58" xfId="0" applyFont="1" applyBorder="1" applyAlignment="1" applyProtection="1">
      <alignment vertical="center"/>
      <protection hidden="1"/>
    </xf>
    <xf numFmtId="0" fontId="50" fillId="0" borderId="31" xfId="0" applyFont="1" applyBorder="1" applyAlignment="1" applyProtection="1">
      <alignment vertical="center"/>
      <protection hidden="1"/>
    </xf>
    <xf numFmtId="0" fontId="50" fillId="0" borderId="59" xfId="0" applyFont="1" applyBorder="1" applyAlignment="1" applyProtection="1">
      <alignment vertical="center"/>
      <protection hidden="1"/>
    </xf>
    <xf numFmtId="0" fontId="50" fillId="0" borderId="6" xfId="0" applyFont="1" applyBorder="1" applyAlignment="1" applyProtection="1">
      <alignment vertical="center"/>
      <protection hidden="1"/>
    </xf>
    <xf numFmtId="0" fontId="50" fillId="0" borderId="7" xfId="0" applyFont="1" applyBorder="1" applyAlignment="1" applyProtection="1">
      <alignment vertical="center"/>
      <protection hidden="1"/>
    </xf>
    <xf numFmtId="0" fontId="50" fillId="0" borderId="8" xfId="0" applyFont="1" applyBorder="1" applyAlignment="1" applyProtection="1">
      <alignment vertical="center"/>
      <protection hidden="1"/>
    </xf>
    <xf numFmtId="0" fontId="50" fillId="0" borderId="58" xfId="0" applyFont="1" applyBorder="1" applyAlignment="1" applyProtection="1">
      <alignment vertical="center" wrapText="1"/>
      <protection hidden="1"/>
    </xf>
    <xf numFmtId="0" fontId="50" fillId="0" borderId="31" xfId="0" applyFont="1" applyBorder="1" applyAlignment="1" applyProtection="1">
      <alignment vertical="center" wrapText="1"/>
      <protection hidden="1"/>
    </xf>
    <xf numFmtId="0" fontId="50" fillId="0" borderId="59" xfId="0" applyFont="1" applyBorder="1" applyAlignment="1" applyProtection="1">
      <alignment vertical="center" wrapText="1"/>
      <protection hidden="1"/>
    </xf>
    <xf numFmtId="0" fontId="50" fillId="0" borderId="6" xfId="0" applyFont="1" applyBorder="1" applyAlignment="1" applyProtection="1">
      <alignment vertical="center" wrapText="1"/>
      <protection hidden="1"/>
    </xf>
    <xf numFmtId="0" fontId="50" fillId="0" borderId="7" xfId="0" applyFont="1" applyBorder="1" applyAlignment="1" applyProtection="1">
      <alignment vertical="center" wrapText="1"/>
      <protection hidden="1"/>
    </xf>
    <xf numFmtId="0" fontId="50" fillId="0" borderId="8" xfId="0" applyFont="1" applyBorder="1" applyAlignment="1" applyProtection="1">
      <alignment vertical="center" wrapText="1"/>
      <protection hidden="1"/>
    </xf>
    <xf numFmtId="0" fontId="50" fillId="0" borderId="67" xfId="0" applyFont="1" applyBorder="1" applyAlignment="1" applyProtection="1">
      <alignment vertical="center" wrapText="1"/>
      <protection hidden="1"/>
    </xf>
    <xf numFmtId="0" fontId="50" fillId="0" borderId="0" xfId="0" applyFont="1" applyAlignment="1" applyProtection="1">
      <alignment vertical="center" wrapText="1"/>
      <protection hidden="1"/>
    </xf>
    <xf numFmtId="0" fontId="50" fillId="0" borderId="68" xfId="0" applyFont="1" applyBorder="1" applyAlignment="1" applyProtection="1">
      <alignment vertical="center" wrapText="1"/>
      <protection hidden="1"/>
    </xf>
    <xf numFmtId="0" fontId="57" fillId="0" borderId="6" xfId="0" applyFont="1" applyBorder="1" applyAlignment="1" applyProtection="1">
      <alignment vertical="center"/>
      <protection hidden="1"/>
    </xf>
    <xf numFmtId="49" fontId="48" fillId="0" borderId="31" xfId="0" applyNumberFormat="1" applyFont="1" applyBorder="1" applyAlignment="1" applyProtection="1">
      <alignment horizontal="center" vertical="center"/>
      <protection hidden="1"/>
    </xf>
    <xf numFmtId="49" fontId="48" fillId="0" borderId="75" xfId="0" applyNumberFormat="1" applyFont="1" applyBorder="1" applyAlignment="1" applyProtection="1">
      <alignment horizontal="center" vertical="center"/>
      <protection hidden="1"/>
    </xf>
    <xf numFmtId="49" fontId="48" fillId="0" borderId="0" xfId="0" applyNumberFormat="1" applyFont="1" applyAlignment="1" applyProtection="1">
      <alignment horizontal="center" vertical="center"/>
      <protection hidden="1"/>
    </xf>
    <xf numFmtId="49" fontId="48" fillId="0" borderId="68" xfId="0" applyNumberFormat="1" applyFont="1" applyBorder="1" applyAlignment="1" applyProtection="1">
      <alignment horizontal="center" vertical="center"/>
      <protection hidden="1"/>
    </xf>
    <xf numFmtId="3" fontId="92" fillId="0" borderId="31" xfId="0" applyNumberFormat="1" applyFont="1" applyBorder="1" applyAlignment="1" applyProtection="1">
      <alignment horizontal="right" vertical="center"/>
      <protection hidden="1"/>
    </xf>
    <xf numFmtId="3" fontId="92" fillId="0" borderId="73" xfId="0" applyNumberFormat="1" applyFont="1" applyBorder="1" applyAlignment="1" applyProtection="1">
      <alignment horizontal="right" vertical="center"/>
      <protection hidden="1"/>
    </xf>
    <xf numFmtId="3" fontId="92" fillId="0" borderId="75" xfId="0" applyNumberFormat="1" applyFont="1" applyBorder="1" applyAlignment="1" applyProtection="1">
      <alignment horizontal="right" vertical="center"/>
      <protection hidden="1"/>
    </xf>
    <xf numFmtId="3" fontId="92" fillId="0" borderId="0" xfId="0" applyNumberFormat="1" applyFont="1" applyAlignment="1" applyProtection="1">
      <alignment horizontal="right" vertical="center"/>
      <protection hidden="1"/>
    </xf>
    <xf numFmtId="3" fontId="92" fillId="0" borderId="22" xfId="0" applyNumberFormat="1" applyFont="1" applyBorder="1" applyAlignment="1" applyProtection="1">
      <alignment horizontal="right" vertical="center"/>
      <protection hidden="1"/>
    </xf>
    <xf numFmtId="0" fontId="50" fillId="0" borderId="58" xfId="0" applyFont="1" applyBorder="1" applyAlignment="1" applyProtection="1">
      <alignment vertical="center" textRotation="90" wrapText="1"/>
      <protection hidden="1"/>
    </xf>
    <xf numFmtId="0" fontId="57" fillId="0" borderId="31" xfId="0" applyFont="1" applyBorder="1" applyAlignment="1" applyProtection="1">
      <alignment textRotation="90" wrapText="1"/>
      <protection hidden="1"/>
    </xf>
    <xf numFmtId="0" fontId="57" fillId="0" borderId="67" xfId="0" applyFont="1" applyBorder="1" applyAlignment="1" applyProtection="1">
      <alignment textRotation="90" wrapText="1"/>
      <protection hidden="1"/>
    </xf>
    <xf numFmtId="0" fontId="57" fillId="0" borderId="0" xfId="0" applyFont="1" applyAlignment="1" applyProtection="1">
      <alignment textRotation="90" wrapText="1"/>
      <protection hidden="1"/>
    </xf>
    <xf numFmtId="0" fontId="57" fillId="0" borderId="69" xfId="0" applyFont="1" applyBorder="1" applyAlignment="1" applyProtection="1">
      <alignment textRotation="90" wrapText="1"/>
      <protection hidden="1"/>
    </xf>
    <xf numFmtId="0" fontId="57" fillId="0" borderId="63" xfId="0" applyFont="1" applyBorder="1" applyAlignment="1" applyProtection="1">
      <alignment textRotation="90" wrapText="1"/>
      <protection hidden="1"/>
    </xf>
    <xf numFmtId="0" fontId="50" fillId="0" borderId="4" xfId="0" applyFont="1" applyBorder="1" applyAlignment="1" applyProtection="1">
      <alignment vertical="center" wrapText="1"/>
      <protection hidden="1"/>
    </xf>
    <xf numFmtId="0" fontId="48" fillId="0" borderId="39" xfId="0" applyFont="1" applyBorder="1" applyAlignment="1" applyProtection="1">
      <alignment wrapText="1"/>
      <protection hidden="1"/>
    </xf>
    <xf numFmtId="0" fontId="41" fillId="0" borderId="10" xfId="0" applyFont="1" applyBorder="1" applyAlignment="1" applyProtection="1">
      <alignment wrapText="1"/>
      <protection hidden="1"/>
    </xf>
    <xf numFmtId="0" fontId="81" fillId="0" borderId="10" xfId="0" applyFont="1" applyBorder="1" applyAlignment="1" applyProtection="1">
      <alignment horizontal="center"/>
      <protection hidden="1"/>
    </xf>
    <xf numFmtId="0" fontId="81" fillId="0" borderId="81" xfId="0" applyFont="1" applyBorder="1" applyAlignment="1" applyProtection="1">
      <alignment horizontal="center"/>
      <protection hidden="1"/>
    </xf>
    <xf numFmtId="0" fontId="81" fillId="0" borderId="20" xfId="0" applyFont="1" applyBorder="1" applyAlignment="1" applyProtection="1">
      <alignment horizontal="center"/>
      <protection hidden="1"/>
    </xf>
    <xf numFmtId="0" fontId="41" fillId="0" borderId="71" xfId="0" applyFont="1" applyBorder="1" applyAlignment="1" applyProtection="1">
      <alignment horizontal="center"/>
      <protection hidden="1"/>
    </xf>
    <xf numFmtId="0" fontId="50" fillId="0" borderId="67" xfId="0" applyFont="1" applyBorder="1" applyAlignment="1" applyProtection="1">
      <alignment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50" fillId="0" borderId="68" xfId="0" applyFont="1" applyBorder="1" applyAlignment="1" applyProtection="1">
      <alignment vertical="center"/>
      <protection hidden="1"/>
    </xf>
    <xf numFmtId="49" fontId="48" fillId="0" borderId="57" xfId="0" applyNumberFormat="1" applyFont="1" applyBorder="1" applyAlignment="1" applyProtection="1">
      <alignment horizontal="center" vertical="center"/>
      <protection hidden="1"/>
    </xf>
    <xf numFmtId="0" fontId="48" fillId="0" borderId="57" xfId="0" applyFont="1" applyBorder="1" applyAlignment="1" applyProtection="1">
      <alignment horizontal="center" vertical="center"/>
      <protection hidden="1"/>
    </xf>
    <xf numFmtId="0" fontId="48" fillId="0" borderId="5" xfId="0" applyFont="1" applyBorder="1" applyAlignment="1" applyProtection="1">
      <alignment horizontal="center" vertical="center"/>
      <protection hidden="1"/>
    </xf>
    <xf numFmtId="3" fontId="92" fillId="0" borderId="57" xfId="0" applyNumberFormat="1" applyFont="1" applyBorder="1" applyAlignment="1" applyProtection="1">
      <alignment horizontal="right" vertical="center"/>
      <protection hidden="1"/>
    </xf>
    <xf numFmtId="3" fontId="92" fillId="0" borderId="64" xfId="0" applyNumberFormat="1" applyFont="1" applyBorder="1" applyAlignment="1" applyProtection="1">
      <alignment horizontal="right" vertical="center"/>
      <protection hidden="1"/>
    </xf>
    <xf numFmtId="0" fontId="81" fillId="0" borderId="4" xfId="0" applyFont="1" applyBorder="1" applyAlignment="1" applyProtection="1">
      <alignment horizontal="center" vertical="center" wrapText="1"/>
      <protection hidden="1"/>
    </xf>
    <xf numFmtId="0" fontId="81" fillId="0" borderId="5" xfId="0" applyFont="1" applyBorder="1" applyAlignment="1" applyProtection="1">
      <alignment horizontal="center" vertical="center" wrapText="1"/>
      <protection hidden="1"/>
    </xf>
    <xf numFmtId="0" fontId="81" fillId="0" borderId="5" xfId="0" applyFont="1" applyBorder="1" applyAlignment="1" applyProtection="1">
      <alignment horizontal="center" vertical="center"/>
      <protection hidden="1"/>
    </xf>
    <xf numFmtId="0" fontId="81" fillId="0" borderId="5" xfId="0" applyFont="1" applyBorder="1" applyAlignment="1" applyProtection="1">
      <alignment vertical="center"/>
      <protection hidden="1"/>
    </xf>
    <xf numFmtId="0" fontId="81" fillId="0" borderId="14" xfId="0" applyFont="1" applyBorder="1" applyAlignment="1" applyProtection="1">
      <alignment horizontal="center" vertical="center"/>
      <protection hidden="1"/>
    </xf>
    <xf numFmtId="0" fontId="81" fillId="0" borderId="11" xfId="0" applyFont="1" applyBorder="1" applyAlignment="1" applyProtection="1">
      <alignment vertical="center"/>
      <protection hidden="1"/>
    </xf>
    <xf numFmtId="0" fontId="41" fillId="0" borderId="61" xfId="0" applyFont="1" applyBorder="1" applyAlignment="1" applyProtection="1">
      <alignment vertical="center"/>
      <protection hidden="1"/>
    </xf>
    <xf numFmtId="0" fontId="81" fillId="0" borderId="14" xfId="0" applyFont="1" applyBorder="1" applyAlignment="1" applyProtection="1">
      <alignment vertical="center"/>
      <protection hidden="1"/>
    </xf>
    <xf numFmtId="0" fontId="50" fillId="0" borderId="72" xfId="0" applyFont="1" applyBorder="1" applyAlignment="1" applyProtection="1">
      <alignment vertical="center" wrapText="1"/>
      <protection hidden="1"/>
    </xf>
    <xf numFmtId="0" fontId="50" fillId="0" borderId="76" xfId="0" applyFont="1" applyBorder="1" applyAlignment="1" applyProtection="1">
      <alignment vertical="center"/>
      <protection hidden="1"/>
    </xf>
    <xf numFmtId="0" fontId="79" fillId="0" borderId="0" xfId="0" applyFont="1" applyAlignment="1" applyProtection="1">
      <alignment wrapText="1"/>
      <protection hidden="1"/>
    </xf>
    <xf numFmtId="0" fontId="79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79" fillId="0" borderId="63" xfId="0" applyFont="1" applyBorder="1" applyProtection="1">
      <protection hidden="1"/>
    </xf>
    <xf numFmtId="0" fontId="50" fillId="0" borderId="75" xfId="0" applyFont="1" applyBorder="1" applyAlignment="1" applyProtection="1">
      <alignment vertical="center" wrapText="1"/>
      <protection hidden="1"/>
    </xf>
    <xf numFmtId="0" fontId="50" fillId="0" borderId="76" xfId="0" applyFont="1" applyBorder="1" applyAlignment="1" applyProtection="1">
      <alignment vertical="center" wrapText="1"/>
      <protection hidden="1"/>
    </xf>
    <xf numFmtId="0" fontId="81" fillId="0" borderId="0" xfId="0" applyFont="1" applyAlignment="1" applyProtection="1">
      <alignment vertical="center" wrapText="1"/>
      <protection hidden="1"/>
    </xf>
    <xf numFmtId="3" fontId="93" fillId="0" borderId="9" xfId="0" applyNumberFormat="1" applyFont="1" applyBorder="1" applyAlignment="1" applyProtection="1">
      <alignment horizontal="right" vertical="center"/>
      <protection hidden="1"/>
    </xf>
    <xf numFmtId="3" fontId="63" fillId="0" borderId="9" xfId="0" applyNumberFormat="1" applyFont="1" applyBorder="1" applyAlignment="1" applyProtection="1">
      <alignment horizontal="right" vertical="center"/>
      <protection hidden="1"/>
    </xf>
    <xf numFmtId="0" fontId="50" fillId="0" borderId="58" xfId="0" applyFont="1" applyBorder="1" applyAlignment="1" applyProtection="1">
      <alignment horizontal="center" vertical="center" textRotation="90" wrapText="1"/>
      <protection hidden="1"/>
    </xf>
    <xf numFmtId="0" fontId="50" fillId="0" borderId="59" xfId="0" applyFont="1" applyBorder="1" applyAlignment="1" applyProtection="1">
      <alignment horizontal="center" vertical="center" textRotation="90"/>
      <protection hidden="1"/>
    </xf>
    <xf numFmtId="0" fontId="50" fillId="0" borderId="67" xfId="0" applyFont="1" applyBorder="1" applyAlignment="1" applyProtection="1">
      <alignment horizontal="center" vertical="center" textRotation="90"/>
      <protection hidden="1"/>
    </xf>
    <xf numFmtId="0" fontId="50" fillId="0" borderId="68" xfId="0" applyFont="1" applyBorder="1" applyAlignment="1" applyProtection="1">
      <alignment horizontal="center" vertical="center" textRotation="90"/>
      <protection hidden="1"/>
    </xf>
    <xf numFmtId="0" fontId="50" fillId="0" borderId="6" xfId="0" applyFont="1" applyBorder="1" applyAlignment="1" applyProtection="1">
      <alignment horizontal="center" vertical="center" textRotation="90"/>
      <protection hidden="1"/>
    </xf>
    <xf numFmtId="0" fontId="50" fillId="0" borderId="8" xfId="0" applyFont="1" applyBorder="1" applyAlignment="1" applyProtection="1">
      <alignment horizontal="center" vertical="center" textRotation="90"/>
      <protection hidden="1"/>
    </xf>
    <xf numFmtId="3" fontId="63" fillId="0" borderId="48" xfId="0" applyNumberFormat="1" applyFont="1" applyBorder="1" applyAlignment="1" applyProtection="1">
      <alignment vertical="center"/>
      <protection hidden="1"/>
    </xf>
    <xf numFmtId="3" fontId="63" fillId="0" borderId="18" xfId="0" applyNumberFormat="1" applyFont="1" applyBorder="1" applyAlignment="1" applyProtection="1">
      <alignment vertical="center"/>
      <protection hidden="1"/>
    </xf>
    <xf numFmtId="3" fontId="63" fillId="0" borderId="57" xfId="0" applyNumberFormat="1" applyFont="1" applyBorder="1" applyAlignment="1" applyProtection="1">
      <alignment vertical="center"/>
      <protection hidden="1"/>
    </xf>
    <xf numFmtId="3" fontId="63" fillId="0" borderId="64" xfId="0" applyNumberFormat="1" applyFont="1" applyBorder="1" applyAlignment="1" applyProtection="1">
      <alignment vertical="center"/>
      <protection hidden="1"/>
    </xf>
    <xf numFmtId="0" fontId="50" fillId="0" borderId="69" xfId="0" applyFont="1" applyBorder="1" applyAlignment="1" applyProtection="1">
      <alignment vertical="center" wrapText="1"/>
      <protection hidden="1"/>
    </xf>
    <xf numFmtId="0" fontId="50" fillId="0" borderId="63" xfId="0" applyFont="1" applyBorder="1" applyAlignment="1" applyProtection="1">
      <alignment vertical="center" wrapText="1"/>
      <protection hidden="1"/>
    </xf>
    <xf numFmtId="0" fontId="50" fillId="0" borderId="78" xfId="0" applyFont="1" applyBorder="1" applyAlignment="1" applyProtection="1">
      <alignment vertical="center" wrapText="1"/>
      <protection hidden="1"/>
    </xf>
    <xf numFmtId="0" fontId="48" fillId="0" borderId="75" xfId="0" applyFont="1" applyBorder="1" applyAlignment="1" applyProtection="1">
      <alignment horizontal="center" vertical="center"/>
      <protection hidden="1"/>
    </xf>
    <xf numFmtId="49" fontId="48" fillId="0" borderId="74" xfId="0" applyNumberFormat="1" applyFont="1" applyBorder="1" applyAlignment="1" applyProtection="1">
      <alignment horizontal="center" vertical="center"/>
      <protection hidden="1"/>
    </xf>
    <xf numFmtId="49" fontId="48" fillId="0" borderId="78" xfId="0" applyNumberFormat="1" applyFont="1" applyBorder="1" applyAlignment="1" applyProtection="1">
      <alignment horizontal="center" vertical="center"/>
      <protection hidden="1"/>
    </xf>
    <xf numFmtId="49" fontId="48" fillId="0" borderId="48" xfId="0" applyNumberFormat="1" applyFont="1" applyBorder="1" applyAlignment="1" applyProtection="1">
      <alignment horizontal="center" vertical="center"/>
      <protection hidden="1"/>
    </xf>
    <xf numFmtId="3" fontId="92" fillId="0" borderId="48" xfId="0" applyNumberFormat="1" applyFont="1" applyBorder="1" applyAlignment="1" applyProtection="1">
      <alignment horizontal="right" vertical="center"/>
      <protection hidden="1"/>
    </xf>
    <xf numFmtId="3" fontId="92" fillId="0" borderId="18" xfId="0" applyNumberFormat="1" applyFont="1" applyBorder="1" applyAlignment="1" applyProtection="1">
      <alignment horizontal="right" vertical="center"/>
      <protection hidden="1"/>
    </xf>
    <xf numFmtId="0" fontId="57" fillId="0" borderId="67" xfId="0" applyFont="1" applyBorder="1" applyAlignment="1" applyProtection="1">
      <alignment vertical="center"/>
      <protection hidden="1"/>
    </xf>
    <xf numFmtId="3" fontId="93" fillId="0" borderId="72" xfId="0" applyNumberFormat="1" applyFont="1" applyBorder="1" applyAlignment="1" applyProtection="1">
      <alignment vertical="center"/>
      <protection hidden="1"/>
    </xf>
    <xf numFmtId="3" fontId="63" fillId="0" borderId="31" xfId="0" applyNumberFormat="1" applyFont="1" applyBorder="1" applyAlignment="1" applyProtection="1">
      <alignment vertical="center"/>
      <protection hidden="1"/>
    </xf>
    <xf numFmtId="3" fontId="63" fillId="0" borderId="73" xfId="0" applyNumberFormat="1" applyFont="1" applyBorder="1" applyAlignment="1" applyProtection="1">
      <alignment vertical="center"/>
      <protection hidden="1"/>
    </xf>
    <xf numFmtId="3" fontId="63" fillId="0" borderId="75" xfId="0" applyNumberFormat="1" applyFont="1" applyBorder="1" applyAlignment="1" applyProtection="1">
      <alignment vertical="center"/>
      <protection hidden="1"/>
    </xf>
    <xf numFmtId="3" fontId="63" fillId="0" borderId="0" xfId="0" applyNumberFormat="1" applyFont="1" applyAlignment="1" applyProtection="1">
      <alignment vertical="center"/>
      <protection hidden="1"/>
    </xf>
    <xf numFmtId="3" fontId="63" fillId="0" borderId="22" xfId="0" applyNumberFormat="1" applyFont="1" applyBorder="1" applyAlignment="1" applyProtection="1">
      <alignment vertical="center"/>
      <protection hidden="1"/>
    </xf>
    <xf numFmtId="3" fontId="63" fillId="0" borderId="76" xfId="0" applyNumberFormat="1" applyFont="1" applyBorder="1" applyAlignment="1" applyProtection="1">
      <alignment vertical="center"/>
      <protection hidden="1"/>
    </xf>
    <xf numFmtId="3" fontId="63" fillId="0" borderId="7" xfId="0" applyNumberFormat="1" applyFont="1" applyBorder="1" applyAlignment="1" applyProtection="1">
      <alignment vertical="center"/>
      <protection hidden="1"/>
    </xf>
    <xf numFmtId="3" fontId="63" fillId="0" borderId="77" xfId="0" applyNumberFormat="1" applyFont="1" applyBorder="1" applyAlignment="1" applyProtection="1">
      <alignment vertical="center"/>
      <protection hidden="1"/>
    </xf>
    <xf numFmtId="0" fontId="82" fillId="0" borderId="58" xfId="0" applyFont="1" applyBorder="1" applyAlignment="1" applyProtection="1">
      <alignment horizontal="left" vertical="center" wrapText="1"/>
      <protection hidden="1"/>
    </xf>
    <xf numFmtId="0" fontId="82" fillId="0" borderId="31" xfId="0" applyFont="1" applyBorder="1" applyAlignment="1" applyProtection="1">
      <alignment horizontal="left" vertical="center" wrapText="1"/>
      <protection hidden="1"/>
    </xf>
    <xf numFmtId="0" fontId="82" fillId="0" borderId="59" xfId="0" applyFont="1" applyBorder="1" applyAlignment="1" applyProtection="1">
      <alignment horizontal="left" vertical="center" wrapText="1"/>
      <protection hidden="1"/>
    </xf>
    <xf numFmtId="0" fontId="82" fillId="0" borderId="67" xfId="0" applyFont="1" applyBorder="1" applyAlignment="1" applyProtection="1">
      <alignment horizontal="left" vertical="center" wrapText="1"/>
      <protection hidden="1"/>
    </xf>
    <xf numFmtId="0" fontId="82" fillId="0" borderId="0" xfId="0" applyFont="1" applyAlignment="1" applyProtection="1">
      <alignment horizontal="left" vertical="center" wrapText="1"/>
      <protection hidden="1"/>
    </xf>
    <xf numFmtId="0" fontId="82" fillId="0" borderId="68" xfId="0" applyFont="1" applyBorder="1" applyAlignment="1" applyProtection="1">
      <alignment horizontal="left" vertical="center" wrapText="1"/>
      <protection hidden="1"/>
    </xf>
    <xf numFmtId="0" fontId="82" fillId="0" borderId="6" xfId="0" applyFont="1" applyBorder="1" applyAlignment="1" applyProtection="1">
      <alignment horizontal="left" vertical="center" wrapText="1"/>
      <protection hidden="1"/>
    </xf>
    <xf numFmtId="0" fontId="82" fillId="0" borderId="7" xfId="0" applyFont="1" applyBorder="1" applyAlignment="1" applyProtection="1">
      <alignment horizontal="left" vertical="center" wrapText="1"/>
      <protection hidden="1"/>
    </xf>
    <xf numFmtId="0" fontId="82" fillId="0" borderId="8" xfId="0" applyFont="1" applyBorder="1" applyAlignment="1" applyProtection="1">
      <alignment horizontal="left" vertical="center" wrapText="1"/>
      <protection hidden="1"/>
    </xf>
    <xf numFmtId="3" fontId="93" fillId="0" borderId="14" xfId="0" applyNumberFormat="1" applyFont="1" applyBorder="1" applyAlignment="1" applyProtection="1">
      <alignment horizontal="right" vertical="center"/>
      <protection hidden="1"/>
    </xf>
    <xf numFmtId="3" fontId="63" fillId="0" borderId="11" xfId="0" applyNumberFormat="1" applyFont="1" applyBorder="1" applyAlignment="1" applyProtection="1">
      <alignment horizontal="right" vertical="center"/>
      <protection hidden="1"/>
    </xf>
    <xf numFmtId="3" fontId="63" fillId="0" borderId="61" xfId="0" applyNumberFormat="1" applyFont="1" applyBorder="1" applyAlignment="1" applyProtection="1">
      <alignment horizontal="right" vertical="center"/>
      <protection hidden="1"/>
    </xf>
    <xf numFmtId="3" fontId="63" fillId="0" borderId="14" xfId="0" applyNumberFormat="1" applyFont="1" applyBorder="1" applyAlignment="1" applyProtection="1">
      <alignment horizontal="right" vertical="center"/>
      <protection hidden="1"/>
    </xf>
    <xf numFmtId="3" fontId="93" fillId="0" borderId="38" xfId="0" applyNumberFormat="1" applyFont="1" applyBorder="1" applyAlignment="1" applyProtection="1">
      <alignment horizontal="right" vertical="center"/>
      <protection hidden="1"/>
    </xf>
    <xf numFmtId="3" fontId="63" fillId="0" borderId="12" xfId="0" applyNumberFormat="1" applyFont="1" applyBorder="1" applyAlignment="1" applyProtection="1">
      <alignment horizontal="right" vertical="center"/>
      <protection hidden="1"/>
    </xf>
    <xf numFmtId="3" fontId="63" fillId="0" borderId="66" xfId="0" applyNumberFormat="1" applyFont="1" applyBorder="1" applyAlignment="1" applyProtection="1">
      <alignment horizontal="right" vertical="center"/>
      <protection hidden="1"/>
    </xf>
    <xf numFmtId="0" fontId="57" fillId="0" borderId="19" xfId="0" applyFont="1" applyBorder="1" applyAlignment="1" applyProtection="1">
      <alignment vertical="center" wrapText="1"/>
      <protection hidden="1"/>
    </xf>
    <xf numFmtId="0" fontId="57" fillId="0" borderId="48" xfId="0" applyFont="1" applyBorder="1" applyAlignment="1" applyProtection="1">
      <alignment vertical="center" wrapText="1"/>
      <protection hidden="1"/>
    </xf>
    <xf numFmtId="0" fontId="57" fillId="0" borderId="79" xfId="0" applyFont="1" applyBorder="1" applyAlignment="1" applyProtection="1">
      <alignment vertical="center" wrapText="1"/>
      <protection hidden="1"/>
    </xf>
    <xf numFmtId="0" fontId="57" fillId="0" borderId="80" xfId="0" applyFont="1" applyBorder="1" applyAlignment="1" applyProtection="1">
      <alignment vertical="center" wrapText="1"/>
      <protection hidden="1"/>
    </xf>
    <xf numFmtId="0" fontId="57" fillId="0" borderId="60" xfId="0" applyFont="1" applyBorder="1" applyAlignment="1" applyProtection="1">
      <alignment vertical="center" wrapText="1"/>
      <protection hidden="1"/>
    </xf>
    <xf numFmtId="0" fontId="57" fillId="0" borderId="57" xfId="0" applyFont="1" applyBorder="1" applyAlignment="1" applyProtection="1">
      <alignment vertical="center" wrapText="1"/>
      <protection hidden="1"/>
    </xf>
    <xf numFmtId="49" fontId="48" fillId="0" borderId="48" xfId="0" applyNumberFormat="1" applyFont="1" applyBorder="1" applyAlignment="1" applyProtection="1">
      <alignment horizontal="center" vertical="center" wrapText="1"/>
      <protection hidden="1"/>
    </xf>
    <xf numFmtId="0" fontId="41" fillId="0" borderId="48" xfId="0" applyFont="1" applyBorder="1" applyAlignment="1" applyProtection="1">
      <alignment horizontal="center" vertical="center" wrapText="1"/>
      <protection hidden="1"/>
    </xf>
    <xf numFmtId="0" fontId="41" fillId="0" borderId="80" xfId="0" applyFont="1" applyBorder="1" applyAlignment="1" applyProtection="1">
      <alignment horizontal="center" vertical="center" wrapText="1"/>
      <protection hidden="1"/>
    </xf>
    <xf numFmtId="0" fontId="41" fillId="0" borderId="57" xfId="0" applyFont="1" applyBorder="1" applyAlignment="1" applyProtection="1">
      <alignment horizontal="center" vertical="center" wrapText="1"/>
      <protection hidden="1"/>
    </xf>
    <xf numFmtId="3" fontId="92" fillId="0" borderId="48" xfId="0" applyNumberFormat="1" applyFont="1" applyBorder="1" applyAlignment="1" applyProtection="1">
      <alignment vertical="center" wrapText="1"/>
      <protection hidden="1"/>
    </xf>
    <xf numFmtId="3" fontId="63" fillId="0" borderId="48" xfId="0" applyNumberFormat="1" applyFont="1" applyBorder="1" applyAlignment="1" applyProtection="1">
      <alignment vertical="center" wrapText="1"/>
      <protection hidden="1"/>
    </xf>
    <xf numFmtId="3" fontId="63" fillId="0" borderId="18" xfId="0" applyNumberFormat="1" applyFont="1" applyBorder="1" applyAlignment="1" applyProtection="1">
      <alignment vertical="center" wrapText="1"/>
      <protection hidden="1"/>
    </xf>
    <xf numFmtId="3" fontId="63" fillId="0" borderId="80" xfId="0" applyNumberFormat="1" applyFont="1" applyBorder="1" applyAlignment="1" applyProtection="1">
      <alignment vertical="center" wrapText="1"/>
      <protection hidden="1"/>
    </xf>
    <xf numFmtId="3" fontId="63" fillId="0" borderId="82" xfId="0" applyNumberFormat="1" applyFont="1" applyBorder="1" applyAlignment="1" applyProtection="1">
      <alignment vertical="center" wrapText="1"/>
      <protection hidden="1"/>
    </xf>
    <xf numFmtId="3" fontId="63" fillId="0" borderId="57" xfId="0" applyNumberFormat="1" applyFont="1" applyBorder="1" applyAlignment="1" applyProtection="1">
      <alignment vertical="center" wrapText="1"/>
      <protection hidden="1"/>
    </xf>
    <xf numFmtId="3" fontId="63" fillId="0" borderId="64" xfId="0" applyNumberFormat="1" applyFont="1" applyBorder="1" applyAlignment="1" applyProtection="1">
      <alignment vertical="center" wrapText="1"/>
      <protection hidden="1"/>
    </xf>
    <xf numFmtId="0" fontId="50" fillId="0" borderId="19" xfId="0" applyFont="1" applyBorder="1" applyAlignment="1" applyProtection="1">
      <alignment vertical="center"/>
      <protection hidden="1"/>
    </xf>
    <xf numFmtId="0" fontId="57" fillId="0" borderId="48" xfId="0" applyFont="1" applyBorder="1" applyAlignment="1" applyProtection="1">
      <alignment vertical="center"/>
      <protection hidden="1"/>
    </xf>
    <xf numFmtId="0" fontId="57" fillId="0" borderId="60" xfId="0" applyFont="1" applyBorder="1" applyAlignment="1" applyProtection="1">
      <alignment vertical="center"/>
      <protection hidden="1"/>
    </xf>
    <xf numFmtId="0" fontId="57" fillId="0" borderId="57" xfId="0" applyFont="1" applyBorder="1" applyAlignment="1" applyProtection="1">
      <alignment vertical="center"/>
      <protection hidden="1"/>
    </xf>
    <xf numFmtId="0" fontId="41" fillId="0" borderId="48" xfId="0" applyFont="1" applyBorder="1" applyAlignment="1" applyProtection="1">
      <alignment horizontal="center" vertical="center"/>
      <protection hidden="1"/>
    </xf>
    <xf numFmtId="0" fontId="41" fillId="0" borderId="57" xfId="0" applyFont="1" applyBorder="1" applyAlignment="1" applyProtection="1">
      <alignment horizontal="center" vertical="center"/>
      <protection hidden="1"/>
    </xf>
    <xf numFmtId="3" fontId="92" fillId="0" borderId="48" xfId="0" applyNumberFormat="1" applyFont="1" applyBorder="1" applyAlignment="1" applyProtection="1">
      <alignment vertical="center"/>
      <protection hidden="1"/>
    </xf>
    <xf numFmtId="0" fontId="57" fillId="0" borderId="79" xfId="0" applyFont="1" applyBorder="1" applyAlignment="1" applyProtection="1">
      <alignment vertical="center"/>
      <protection hidden="1"/>
    </xf>
    <xf numFmtId="0" fontId="57" fillId="0" borderId="80" xfId="0" applyFont="1" applyBorder="1" applyAlignment="1" applyProtection="1">
      <alignment vertical="center"/>
      <protection hidden="1"/>
    </xf>
    <xf numFmtId="0" fontId="41" fillId="0" borderId="80" xfId="0" applyFont="1" applyBorder="1" applyAlignment="1" applyProtection="1">
      <alignment horizontal="center" vertical="center"/>
      <protection hidden="1"/>
    </xf>
    <xf numFmtId="3" fontId="63" fillId="0" borderId="80" xfId="0" applyNumberFormat="1" applyFont="1" applyBorder="1" applyAlignment="1" applyProtection="1">
      <alignment vertical="center"/>
      <protection hidden="1"/>
    </xf>
    <xf numFmtId="3" fontId="63" fillId="0" borderId="82" xfId="0" applyNumberFormat="1" applyFont="1" applyBorder="1" applyAlignment="1" applyProtection="1">
      <alignment vertical="center"/>
      <protection hidden="1"/>
    </xf>
    <xf numFmtId="0" fontId="50" fillId="0" borderId="4" xfId="0" applyFont="1" applyBorder="1" applyAlignment="1" applyProtection="1">
      <alignment horizontal="center" vertical="center" textRotation="90" wrapText="1"/>
      <protection hidden="1"/>
    </xf>
    <xf numFmtId="0" fontId="50" fillId="0" borderId="5" xfId="0" applyFont="1" applyBorder="1" applyAlignment="1" applyProtection="1">
      <alignment horizontal="center" vertical="center" textRotation="90"/>
      <protection hidden="1"/>
    </xf>
    <xf numFmtId="0" fontId="50" fillId="0" borderId="4" xfId="0" applyFont="1" applyBorder="1" applyAlignment="1" applyProtection="1">
      <alignment horizontal="center" vertical="center" textRotation="90"/>
      <protection hidden="1"/>
    </xf>
    <xf numFmtId="0" fontId="50" fillId="0" borderId="19" xfId="0" applyFont="1" applyBorder="1" applyAlignment="1" applyProtection="1">
      <alignment horizontal="center" vertical="center" textRotation="90"/>
      <protection hidden="1"/>
    </xf>
    <xf numFmtId="0" fontId="50" fillId="0" borderId="48" xfId="0" applyFont="1" applyBorder="1" applyAlignment="1" applyProtection="1">
      <alignment horizontal="center" vertical="center" textRotation="90"/>
      <protection hidden="1"/>
    </xf>
    <xf numFmtId="49" fontId="48" fillId="0" borderId="5" xfId="0" applyNumberFormat="1" applyFont="1" applyBorder="1" applyAlignment="1" applyProtection="1">
      <alignment horizontal="center" vertical="center" wrapText="1"/>
      <protection hidden="1"/>
    </xf>
    <xf numFmtId="0" fontId="41" fillId="0" borderId="72" xfId="0" applyFont="1" applyBorder="1" applyAlignment="1" applyProtection="1">
      <alignment horizontal="center" vertical="center"/>
      <protection hidden="1"/>
    </xf>
    <xf numFmtId="0" fontId="48" fillId="0" borderId="2" xfId="0" applyFont="1" applyBorder="1" applyAlignment="1" applyProtection="1">
      <alignment horizontal="center" vertical="center"/>
      <protection hidden="1"/>
    </xf>
    <xf numFmtId="0" fontId="50" fillId="0" borderId="19" xfId="0" applyFont="1" applyBorder="1" applyAlignment="1" applyProtection="1">
      <alignment vertical="center" wrapText="1"/>
      <protection hidden="1"/>
    </xf>
    <xf numFmtId="0" fontId="58" fillId="0" borderId="0" xfId="0" applyFont="1" applyProtection="1">
      <protection hidden="1"/>
    </xf>
    <xf numFmtId="0" fontId="81" fillId="0" borderId="21" xfId="0" applyFont="1" applyBorder="1" applyProtection="1">
      <protection hidden="1"/>
    </xf>
    <xf numFmtId="0" fontId="41" fillId="0" borderId="83" xfId="0" applyFont="1" applyBorder="1" applyProtection="1">
      <protection hidden="1"/>
    </xf>
    <xf numFmtId="0" fontId="41" fillId="0" borderId="6" xfId="0" applyFont="1" applyBorder="1" applyProtection="1">
      <protection hidden="1"/>
    </xf>
    <xf numFmtId="0" fontId="41" fillId="0" borderId="7" xfId="0" applyFont="1" applyBorder="1" applyProtection="1">
      <protection hidden="1"/>
    </xf>
    <xf numFmtId="0" fontId="81" fillId="0" borderId="81" xfId="0" applyFont="1" applyBorder="1" applyAlignment="1" applyProtection="1">
      <alignment horizontal="center" vertical="center"/>
      <protection hidden="1"/>
    </xf>
    <xf numFmtId="0" fontId="48" fillId="0" borderId="20" xfId="0" applyFont="1" applyBorder="1" applyAlignment="1" applyProtection="1">
      <alignment horizontal="center" vertical="center"/>
      <protection hidden="1"/>
    </xf>
    <xf numFmtId="0" fontId="48" fillId="0" borderId="83" xfId="0" applyFont="1" applyBorder="1" applyAlignment="1" applyProtection="1">
      <alignment horizontal="center" vertical="center"/>
      <protection hidden="1"/>
    </xf>
    <xf numFmtId="0" fontId="48" fillId="0" borderId="76" xfId="0" applyFont="1" applyBorder="1" applyAlignment="1" applyProtection="1">
      <alignment horizontal="center" vertical="center"/>
      <protection hidden="1"/>
    </xf>
    <xf numFmtId="0" fontId="48" fillId="0" borderId="7" xfId="0" applyFont="1" applyBorder="1" applyAlignment="1" applyProtection="1">
      <alignment horizontal="center" vertical="center"/>
      <protection hidden="1"/>
    </xf>
    <xf numFmtId="0" fontId="48" fillId="0" borderId="8" xfId="0" applyFont="1" applyBorder="1" applyAlignment="1" applyProtection="1">
      <alignment horizontal="center" vertical="center"/>
      <protection hidden="1"/>
    </xf>
    <xf numFmtId="0" fontId="48" fillId="0" borderId="71" xfId="0" applyFont="1" applyBorder="1" applyAlignment="1" applyProtection="1">
      <alignment horizontal="center" vertical="center"/>
      <protection hidden="1"/>
    </xf>
    <xf numFmtId="0" fontId="48" fillId="0" borderId="77" xfId="0" applyFont="1" applyBorder="1" applyAlignment="1" applyProtection="1">
      <alignment horizontal="center" vertical="center"/>
      <protection hidden="1"/>
    </xf>
    <xf numFmtId="49" fontId="48" fillId="0" borderId="72" xfId="0" applyNumberFormat="1" applyFont="1" applyBorder="1" applyAlignment="1" applyProtection="1">
      <alignment horizontal="center" vertical="center" wrapText="1"/>
      <protection hidden="1"/>
    </xf>
    <xf numFmtId="0" fontId="41" fillId="0" borderId="59" xfId="0" applyFont="1" applyBorder="1" applyAlignment="1" applyProtection="1">
      <alignment horizontal="center" vertical="center" wrapText="1"/>
      <protection hidden="1"/>
    </xf>
    <xf numFmtId="0" fontId="41" fillId="0" borderId="76" xfId="0" applyFont="1" applyBorder="1" applyAlignment="1" applyProtection="1">
      <alignment horizontal="center" vertical="center" wrapText="1"/>
      <protection hidden="1"/>
    </xf>
    <xf numFmtId="0" fontId="41" fillId="0" borderId="8" xfId="0" applyFont="1" applyBorder="1" applyAlignment="1" applyProtection="1">
      <alignment horizontal="center" vertical="center" wrapText="1"/>
      <protection hidden="1"/>
    </xf>
    <xf numFmtId="0" fontId="81" fillId="0" borderId="58" xfId="0" applyFont="1" applyBorder="1" applyAlignment="1" applyProtection="1">
      <alignment horizontal="center" vertical="center"/>
      <protection hidden="1"/>
    </xf>
    <xf numFmtId="0" fontId="48" fillId="0" borderId="31" xfId="0" applyFont="1" applyBorder="1" applyAlignment="1" applyProtection="1">
      <alignment horizontal="center" vertical="center"/>
      <protection hidden="1"/>
    </xf>
    <xf numFmtId="0" fontId="48" fillId="0" borderId="6" xfId="0" applyFont="1" applyBorder="1" applyAlignment="1" applyProtection="1">
      <alignment horizontal="center" vertical="center"/>
      <protection hidden="1"/>
    </xf>
    <xf numFmtId="49" fontId="52" fillId="0" borderId="5" xfId="0" applyNumberFormat="1" applyFont="1" applyBorder="1" applyAlignment="1" applyProtection="1">
      <alignment horizontal="center" vertical="center"/>
      <protection hidden="1"/>
    </xf>
    <xf numFmtId="0" fontId="48" fillId="0" borderId="5" xfId="0" applyFont="1" applyBorder="1" applyProtection="1">
      <protection hidden="1"/>
    </xf>
    <xf numFmtId="0" fontId="48" fillId="0" borderId="13" xfId="0" applyFont="1" applyBorder="1" applyProtection="1">
      <protection hidden="1"/>
    </xf>
    <xf numFmtId="3" fontId="93" fillId="0" borderId="72" xfId="0" applyNumberFormat="1" applyFont="1" applyBorder="1" applyAlignment="1" applyProtection="1">
      <alignment horizontal="right" vertical="center"/>
      <protection hidden="1"/>
    </xf>
    <xf numFmtId="3" fontId="92" fillId="0" borderId="74" xfId="0" applyNumberFormat="1" applyFont="1" applyBorder="1" applyAlignment="1" applyProtection="1">
      <alignment horizontal="right" vertical="center"/>
      <protection hidden="1"/>
    </xf>
    <xf numFmtId="3" fontId="92" fillId="0" borderId="63" xfId="0" applyNumberFormat="1" applyFont="1" applyBorder="1" applyAlignment="1" applyProtection="1">
      <alignment horizontal="right" vertical="center"/>
      <protection hidden="1"/>
    </xf>
    <xf numFmtId="3" fontId="92" fillId="0" borderId="70" xfId="0" applyNumberFormat="1" applyFont="1" applyBorder="1" applyAlignment="1" applyProtection="1">
      <alignment horizontal="right" vertical="center"/>
      <protection hidden="1"/>
    </xf>
    <xf numFmtId="0" fontId="50" fillId="0" borderId="56" xfId="0" applyFont="1" applyBorder="1" applyAlignment="1" applyProtection="1">
      <alignment vertical="center" wrapText="1"/>
      <protection hidden="1"/>
    </xf>
    <xf numFmtId="0" fontId="57" fillId="0" borderId="11" xfId="0" applyFont="1" applyBorder="1" applyAlignment="1" applyProtection="1">
      <alignment vertical="center" wrapText="1"/>
      <protection hidden="1"/>
    </xf>
    <xf numFmtId="0" fontId="57" fillId="0" borderId="40" xfId="0" applyFont="1" applyBorder="1" applyAlignment="1" applyProtection="1">
      <alignment vertical="center" wrapText="1"/>
      <protection hidden="1"/>
    </xf>
    <xf numFmtId="0" fontId="57" fillId="0" borderId="56" xfId="0" applyFont="1" applyBorder="1" applyAlignment="1" applyProtection="1">
      <alignment vertical="center" wrapText="1"/>
      <protection hidden="1"/>
    </xf>
    <xf numFmtId="49" fontId="52" fillId="0" borderId="31" xfId="0" applyNumberFormat="1" applyFont="1" applyBorder="1" applyAlignment="1" applyProtection="1">
      <alignment horizontal="center" vertical="center" wrapText="1"/>
      <protection hidden="1"/>
    </xf>
    <xf numFmtId="0" fontId="41" fillId="0" borderId="7" xfId="0" applyFont="1" applyBorder="1" applyAlignment="1" applyProtection="1">
      <alignment horizontal="center" vertical="center" wrapText="1"/>
      <protection hidden="1"/>
    </xf>
    <xf numFmtId="3" fontId="63" fillId="0" borderId="72" xfId="0" applyNumberFormat="1" applyFont="1" applyBorder="1" applyAlignment="1" applyProtection="1">
      <alignment horizontal="right" vertical="center" wrapText="1"/>
      <protection hidden="1"/>
    </xf>
    <xf numFmtId="3" fontId="63" fillId="0" borderId="31" xfId="0" applyNumberFormat="1" applyFont="1" applyBorder="1" applyAlignment="1" applyProtection="1">
      <alignment horizontal="right" vertical="center" wrapText="1"/>
      <protection hidden="1"/>
    </xf>
    <xf numFmtId="3" fontId="63" fillId="0" borderId="73" xfId="0" applyNumberFormat="1" applyFont="1" applyBorder="1" applyAlignment="1" applyProtection="1">
      <alignment horizontal="right" vertical="center" wrapText="1"/>
      <protection hidden="1"/>
    </xf>
    <xf numFmtId="3" fontId="63" fillId="0" borderId="76" xfId="0" applyNumberFormat="1" applyFont="1" applyBorder="1" applyAlignment="1" applyProtection="1">
      <alignment horizontal="right" vertical="center" wrapText="1"/>
      <protection hidden="1"/>
    </xf>
    <xf numFmtId="3" fontId="63" fillId="0" borderId="7" xfId="0" applyNumberFormat="1" applyFont="1" applyBorder="1" applyAlignment="1" applyProtection="1">
      <alignment horizontal="right" vertical="center" wrapText="1"/>
      <protection hidden="1"/>
    </xf>
    <xf numFmtId="3" fontId="63" fillId="0" borderId="77" xfId="0" applyNumberFormat="1" applyFont="1" applyBorder="1" applyAlignment="1" applyProtection="1">
      <alignment horizontal="right" vertical="center" wrapText="1"/>
      <protection hidden="1"/>
    </xf>
    <xf numFmtId="0" fontId="81" fillId="0" borderId="20" xfId="0" applyFont="1" applyBorder="1" applyAlignment="1" applyProtection="1">
      <alignment horizontal="left" vertical="center"/>
      <protection hidden="1"/>
    </xf>
    <xf numFmtId="0" fontId="48" fillId="0" borderId="20" xfId="0" applyFont="1" applyBorder="1" applyAlignment="1" applyProtection="1">
      <alignment horizontal="left" vertical="center"/>
      <protection hidden="1"/>
    </xf>
    <xf numFmtId="49" fontId="52" fillId="0" borderId="20" xfId="0" applyNumberFormat="1" applyFont="1" applyBorder="1" applyAlignment="1" applyProtection="1">
      <alignment horizontal="center" vertical="center"/>
      <protection hidden="1"/>
    </xf>
    <xf numFmtId="3" fontId="92" fillId="0" borderId="20" xfId="0" applyNumberFormat="1" applyFont="1" applyBorder="1" applyAlignment="1" applyProtection="1">
      <alignment horizontal="right" vertical="center"/>
      <protection hidden="1"/>
    </xf>
    <xf numFmtId="0" fontId="83" fillId="0" borderId="19" xfId="0" applyFont="1" applyBorder="1" applyAlignment="1" applyProtection="1">
      <alignment vertical="center"/>
      <protection hidden="1"/>
    </xf>
    <xf numFmtId="0" fontId="80" fillId="0" borderId="48" xfId="0" applyFont="1" applyBorder="1" applyAlignment="1" applyProtection="1">
      <alignment vertical="center"/>
      <protection hidden="1"/>
    </xf>
    <xf numFmtId="0" fontId="80" fillId="0" borderId="60" xfId="0" applyFont="1" applyBorder="1" applyAlignment="1" applyProtection="1">
      <alignment vertical="center"/>
      <protection hidden="1"/>
    </xf>
    <xf numFmtId="0" fontId="80" fillId="0" borderId="57" xfId="0" applyFont="1" applyBorder="1" applyAlignment="1" applyProtection="1">
      <alignment vertical="center"/>
      <protection hidden="1"/>
    </xf>
    <xf numFmtId="0" fontId="47" fillId="0" borderId="58" xfId="0" applyFont="1" applyBorder="1" applyAlignment="1" applyProtection="1">
      <alignment vertical="center"/>
      <protection hidden="1"/>
    </xf>
    <xf numFmtId="0" fontId="47" fillId="0" borderId="31" xfId="0" applyFont="1" applyBorder="1" applyAlignment="1" applyProtection="1">
      <alignment vertical="center"/>
      <protection hidden="1"/>
    </xf>
    <xf numFmtId="0" fontId="47" fillId="0" borderId="6" xfId="0" applyFont="1" applyBorder="1" applyAlignment="1" applyProtection="1">
      <alignment vertical="center"/>
      <protection hidden="1"/>
    </xf>
    <xf numFmtId="0" fontId="47" fillId="0" borderId="7" xfId="0" applyFont="1" applyBorder="1" applyAlignment="1" applyProtection="1">
      <alignment vertical="center"/>
      <protection hidden="1"/>
    </xf>
    <xf numFmtId="3" fontId="92" fillId="0" borderId="11" xfId="0" applyNumberFormat="1" applyFont="1" applyBorder="1" applyAlignment="1" applyProtection="1">
      <alignment horizontal="right" vertical="center"/>
      <protection hidden="1"/>
    </xf>
    <xf numFmtId="3" fontId="92" fillId="0" borderId="61" xfId="0" applyNumberFormat="1" applyFont="1" applyBorder="1" applyAlignment="1" applyProtection="1">
      <alignment horizontal="right" vertical="center"/>
      <protection hidden="1"/>
    </xf>
    <xf numFmtId="3" fontId="92" fillId="0" borderId="14" xfId="0" applyNumberFormat="1" applyFont="1" applyBorder="1" applyAlignment="1" applyProtection="1">
      <alignment horizontal="right" vertical="center"/>
      <protection hidden="1"/>
    </xf>
    <xf numFmtId="3" fontId="63" fillId="0" borderId="48" xfId="0" applyNumberFormat="1" applyFont="1" applyBorder="1" applyAlignment="1" applyProtection="1">
      <alignment horizontal="right" vertical="center"/>
      <protection hidden="1"/>
    </xf>
    <xf numFmtId="3" fontId="63" fillId="0" borderId="18" xfId="0" applyNumberFormat="1" applyFont="1" applyBorder="1" applyAlignment="1" applyProtection="1">
      <alignment horizontal="right" vertical="center"/>
      <protection hidden="1"/>
    </xf>
    <xf numFmtId="3" fontId="63" fillId="0" borderId="80" xfId="0" applyNumberFormat="1" applyFont="1" applyBorder="1" applyAlignment="1" applyProtection="1">
      <alignment horizontal="right" vertical="center"/>
      <protection hidden="1"/>
    </xf>
    <xf numFmtId="3" fontId="63" fillId="0" borderId="82" xfId="0" applyNumberFormat="1" applyFont="1" applyBorder="1" applyAlignment="1" applyProtection="1">
      <alignment horizontal="right" vertical="center"/>
      <protection hidden="1"/>
    </xf>
    <xf numFmtId="3" fontId="63" fillId="0" borderId="57" xfId="0" applyNumberFormat="1" applyFont="1" applyBorder="1" applyAlignment="1" applyProtection="1">
      <alignment horizontal="right" vertical="center"/>
      <protection hidden="1"/>
    </xf>
    <xf numFmtId="3" fontId="63" fillId="0" borderId="64" xfId="0" applyNumberFormat="1" applyFont="1" applyBorder="1" applyAlignment="1" applyProtection="1">
      <alignment horizontal="right" vertical="center"/>
      <protection hidden="1"/>
    </xf>
    <xf numFmtId="0" fontId="47" fillId="0" borderId="58" xfId="0" applyFont="1" applyBorder="1" applyAlignment="1" applyProtection="1">
      <alignment vertical="center" wrapText="1"/>
      <protection hidden="1"/>
    </xf>
    <xf numFmtId="0" fontId="47" fillId="0" borderId="31" xfId="0" applyFont="1" applyBorder="1" applyAlignment="1" applyProtection="1">
      <alignment vertical="center" wrapText="1"/>
      <protection hidden="1"/>
    </xf>
    <xf numFmtId="0" fontId="47" fillId="0" borderId="67" xfId="0" applyFont="1" applyBorder="1" applyAlignment="1" applyProtection="1">
      <alignment vertical="center" wrapText="1"/>
      <protection hidden="1"/>
    </xf>
    <xf numFmtId="0" fontId="47" fillId="0" borderId="0" xfId="0" applyFont="1" applyAlignment="1" applyProtection="1">
      <alignment vertical="center" wrapText="1"/>
      <protection hidden="1"/>
    </xf>
    <xf numFmtId="0" fontId="57" fillId="0" borderId="58" xfId="0" applyFont="1" applyBorder="1" applyAlignment="1" applyProtection="1">
      <alignment vertical="center" wrapText="1"/>
      <protection hidden="1"/>
    </xf>
    <xf numFmtId="0" fontId="57" fillId="0" borderId="31" xfId="0" applyFont="1" applyBorder="1" applyAlignment="1" applyProtection="1">
      <alignment vertical="center" wrapText="1"/>
      <protection hidden="1"/>
    </xf>
    <xf numFmtId="0" fontId="57" fillId="0" borderId="59" xfId="0" applyFont="1" applyBorder="1" applyAlignment="1" applyProtection="1">
      <alignment vertical="center" wrapText="1"/>
      <protection hidden="1"/>
    </xf>
    <xf numFmtId="0" fontId="57" fillId="0" borderId="67" xfId="0" applyFont="1" applyBorder="1" applyAlignment="1" applyProtection="1">
      <alignment vertical="center" wrapText="1"/>
      <protection hidden="1"/>
    </xf>
    <xf numFmtId="0" fontId="57" fillId="0" borderId="0" xfId="0" applyFont="1" applyAlignment="1" applyProtection="1">
      <alignment vertical="center" wrapText="1"/>
      <protection hidden="1"/>
    </xf>
    <xf numFmtId="0" fontId="57" fillId="0" borderId="68" xfId="0" applyFont="1" applyBorder="1" applyAlignment="1" applyProtection="1">
      <alignment vertical="center" wrapText="1"/>
      <protection hidden="1"/>
    </xf>
    <xf numFmtId="0" fontId="57" fillId="0" borderId="6" xfId="0" applyFont="1" applyBorder="1" applyAlignment="1" applyProtection="1">
      <alignment vertical="center" wrapText="1"/>
      <protection hidden="1"/>
    </xf>
    <xf numFmtId="0" fontId="57" fillId="0" borderId="7" xfId="0" applyFont="1" applyBorder="1" applyAlignment="1" applyProtection="1">
      <alignment vertical="center" wrapText="1"/>
      <protection hidden="1"/>
    </xf>
    <xf numFmtId="0" fontId="57" fillId="0" borderId="8" xfId="0" applyFont="1" applyBorder="1" applyAlignment="1" applyProtection="1">
      <alignment vertical="center" wrapText="1"/>
      <protection hidden="1"/>
    </xf>
    <xf numFmtId="49" fontId="41" fillId="0" borderId="59" xfId="0" applyNumberFormat="1" applyFont="1" applyBorder="1" applyAlignment="1" applyProtection="1">
      <alignment horizontal="center" vertical="center"/>
      <protection hidden="1"/>
    </xf>
    <xf numFmtId="49" fontId="41" fillId="0" borderId="75" xfId="0" applyNumberFormat="1" applyFont="1" applyBorder="1" applyAlignment="1" applyProtection="1">
      <alignment horizontal="center" vertical="center"/>
      <protection hidden="1"/>
    </xf>
    <xf numFmtId="49" fontId="41" fillId="0" borderId="68" xfId="0" applyNumberFormat="1" applyFont="1" applyBorder="1" applyAlignment="1" applyProtection="1">
      <alignment horizontal="center" vertical="center"/>
      <protection hidden="1"/>
    </xf>
    <xf numFmtId="49" fontId="41" fillId="0" borderId="76" xfId="0" applyNumberFormat="1" applyFont="1" applyBorder="1" applyAlignment="1" applyProtection="1">
      <alignment horizontal="center" vertical="center"/>
      <protection hidden="1"/>
    </xf>
    <xf numFmtId="49" fontId="41" fillId="0" borderId="8" xfId="0" applyNumberFormat="1" applyFont="1" applyBorder="1" applyAlignment="1" applyProtection="1">
      <alignment horizontal="center" vertical="center"/>
      <protection hidden="1"/>
    </xf>
    <xf numFmtId="0" fontId="57" fillId="0" borderId="11" xfId="0" applyFont="1" applyBorder="1" applyAlignment="1" applyProtection="1">
      <alignment vertical="center"/>
      <protection hidden="1"/>
    </xf>
    <xf numFmtId="0" fontId="57" fillId="0" borderId="40" xfId="0" applyFont="1" applyBorder="1" applyAlignment="1" applyProtection="1">
      <alignment vertical="center"/>
      <protection hidden="1"/>
    </xf>
    <xf numFmtId="0" fontId="57" fillId="0" borderId="56" xfId="0" applyFont="1" applyBorder="1" applyAlignment="1" applyProtection="1">
      <alignment vertical="center"/>
      <protection hidden="1"/>
    </xf>
    <xf numFmtId="0" fontId="25" fillId="0" borderId="72" xfId="0" applyFont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77" xfId="0" applyBorder="1" applyAlignment="1" applyProtection="1">
      <alignment horizontal="center" vertical="center"/>
      <protection hidden="1"/>
    </xf>
    <xf numFmtId="0" fontId="50" fillId="0" borderId="58" xfId="0" applyFont="1" applyBorder="1" applyAlignment="1" applyProtection="1">
      <alignment horizontal="left" vertical="center" wrapText="1"/>
      <protection hidden="1"/>
    </xf>
    <xf numFmtId="0" fontId="50" fillId="0" borderId="31" xfId="0" applyFont="1" applyBorder="1" applyAlignment="1" applyProtection="1">
      <alignment horizontal="left" vertical="center" wrapText="1"/>
      <protection hidden="1"/>
    </xf>
    <xf numFmtId="0" fontId="50" fillId="0" borderId="59" xfId="0" applyFont="1" applyBorder="1" applyAlignment="1" applyProtection="1">
      <alignment horizontal="left" vertical="center" wrapText="1"/>
      <protection hidden="1"/>
    </xf>
    <xf numFmtId="0" fontId="50" fillId="0" borderId="67" xfId="0" applyFont="1" applyBorder="1" applyAlignment="1" applyProtection="1">
      <alignment horizontal="left" vertical="center" wrapText="1"/>
      <protection hidden="1"/>
    </xf>
    <xf numFmtId="0" fontId="50" fillId="0" borderId="0" xfId="0" applyFont="1" applyAlignment="1" applyProtection="1">
      <alignment horizontal="left" vertical="center" wrapText="1"/>
      <protection hidden="1"/>
    </xf>
    <xf numFmtId="0" fontId="50" fillId="0" borderId="68" xfId="0" applyFont="1" applyBorder="1" applyAlignment="1" applyProtection="1">
      <alignment horizontal="left" vertical="center" wrapText="1"/>
      <protection hidden="1"/>
    </xf>
    <xf numFmtId="0" fontId="50" fillId="0" borderId="6" xfId="0" applyFont="1" applyBorder="1" applyAlignment="1" applyProtection="1">
      <alignment horizontal="left" vertical="center" wrapText="1"/>
      <protection hidden="1"/>
    </xf>
    <xf numFmtId="0" fontId="50" fillId="0" borderId="7" xfId="0" applyFont="1" applyBorder="1" applyAlignment="1" applyProtection="1">
      <alignment horizontal="left" vertical="center" wrapText="1"/>
      <protection hidden="1"/>
    </xf>
    <xf numFmtId="0" fontId="50" fillId="0" borderId="8" xfId="0" applyFont="1" applyBorder="1" applyAlignment="1" applyProtection="1">
      <alignment horizontal="left" vertical="center" wrapText="1"/>
      <protection hidden="1"/>
    </xf>
    <xf numFmtId="0" fontId="84" fillId="0" borderId="14" xfId="0" applyFont="1" applyBorder="1" applyAlignment="1" applyProtection="1">
      <alignment horizontal="center" vertical="center"/>
      <protection hidden="1"/>
    </xf>
    <xf numFmtId="0" fontId="84" fillId="0" borderId="61" xfId="0" applyFont="1" applyBorder="1" applyAlignment="1" applyProtection="1">
      <alignment horizontal="center" vertical="center"/>
      <protection hidden="1"/>
    </xf>
    <xf numFmtId="0" fontId="57" fillId="0" borderId="67" xfId="0" applyFont="1" applyBorder="1" applyProtection="1">
      <protection hidden="1"/>
    </xf>
    <xf numFmtId="0" fontId="57" fillId="0" borderId="0" xfId="0" applyFont="1" applyProtection="1">
      <protection hidden="1"/>
    </xf>
    <xf numFmtId="0" fontId="57" fillId="0" borderId="68" xfId="0" applyFont="1" applyBorder="1" applyProtection="1">
      <protection hidden="1"/>
    </xf>
    <xf numFmtId="0" fontId="57" fillId="0" borderId="6" xfId="0" applyFont="1" applyBorder="1" applyProtection="1">
      <protection hidden="1"/>
    </xf>
    <xf numFmtId="49" fontId="52" fillId="0" borderId="72" xfId="0" applyNumberFormat="1" applyFont="1" applyBorder="1" applyAlignment="1" applyProtection="1">
      <alignment horizontal="center" vertical="center"/>
      <protection hidden="1"/>
    </xf>
    <xf numFmtId="0" fontId="41" fillId="0" borderId="31" xfId="0" applyFont="1" applyBorder="1" applyProtection="1">
      <protection hidden="1"/>
    </xf>
    <xf numFmtId="3" fontId="63" fillId="0" borderId="31" xfId="0" applyNumberFormat="1" applyFont="1" applyBorder="1" applyProtection="1">
      <protection hidden="1"/>
    </xf>
    <xf numFmtId="3" fontId="63" fillId="0" borderId="73" xfId="0" applyNumberFormat="1" applyFont="1" applyBorder="1" applyProtection="1">
      <protection hidden="1"/>
    </xf>
    <xf numFmtId="3" fontId="63" fillId="0" borderId="75" xfId="0" applyNumberFormat="1" applyFont="1" applyBorder="1" applyProtection="1">
      <protection hidden="1"/>
    </xf>
    <xf numFmtId="3" fontId="63" fillId="0" borderId="0" xfId="0" applyNumberFormat="1" applyFont="1" applyProtection="1">
      <protection hidden="1"/>
    </xf>
    <xf numFmtId="3" fontId="63" fillId="0" borderId="22" xfId="0" applyNumberFormat="1" applyFont="1" applyBorder="1" applyProtection="1">
      <protection hidden="1"/>
    </xf>
    <xf numFmtId="3" fontId="63" fillId="0" borderId="76" xfId="0" applyNumberFormat="1" applyFont="1" applyBorder="1" applyProtection="1">
      <protection hidden="1"/>
    </xf>
    <xf numFmtId="3" fontId="63" fillId="0" borderId="7" xfId="0" applyNumberFormat="1" applyFont="1" applyBorder="1" applyProtection="1">
      <protection hidden="1"/>
    </xf>
    <xf numFmtId="3" fontId="63" fillId="0" borderId="77" xfId="0" applyNumberFormat="1" applyFont="1" applyBorder="1" applyProtection="1">
      <protection hidden="1"/>
    </xf>
    <xf numFmtId="0" fontId="47" fillId="0" borderId="58" xfId="0" applyFont="1" applyBorder="1" applyAlignment="1" applyProtection="1">
      <alignment horizontal="left" vertical="center"/>
      <protection hidden="1"/>
    </xf>
    <xf numFmtId="0" fontId="57" fillId="0" borderId="31" xfId="0" applyFont="1" applyBorder="1" applyAlignment="1" applyProtection="1">
      <alignment horizontal="left"/>
      <protection hidden="1"/>
    </xf>
    <xf numFmtId="0" fontId="57" fillId="0" borderId="59" xfId="0" applyFont="1" applyBorder="1" applyAlignment="1" applyProtection="1">
      <alignment horizontal="left"/>
      <protection hidden="1"/>
    </xf>
    <xf numFmtId="0" fontId="57" fillId="0" borderId="6" xfId="0" applyFont="1" applyBorder="1" applyAlignment="1" applyProtection="1">
      <alignment horizontal="left"/>
      <protection hidden="1"/>
    </xf>
    <xf numFmtId="0" fontId="57" fillId="0" borderId="7" xfId="0" applyFont="1" applyBorder="1" applyAlignment="1" applyProtection="1">
      <alignment horizontal="left"/>
      <protection hidden="1"/>
    </xf>
    <xf numFmtId="0" fontId="57" fillId="0" borderId="8" xfId="0" applyFont="1" applyBorder="1" applyAlignment="1" applyProtection="1">
      <alignment horizontal="left"/>
      <protection hidden="1"/>
    </xf>
    <xf numFmtId="3" fontId="25" fillId="0" borderId="48" xfId="0" applyNumberFormat="1" applyFont="1" applyBorder="1" applyAlignment="1" applyProtection="1">
      <alignment horizontal="center" vertical="center"/>
      <protection hidden="1"/>
    </xf>
    <xf numFmtId="0" fontId="85" fillId="0" borderId="48" xfId="0" applyFont="1" applyBorder="1" applyAlignment="1" applyProtection="1">
      <alignment horizontal="center" vertical="center"/>
      <protection hidden="1"/>
    </xf>
    <xf numFmtId="0" fontId="85" fillId="0" borderId="57" xfId="0" applyFont="1" applyBorder="1" applyAlignment="1" applyProtection="1">
      <alignment horizontal="center" vertical="center"/>
      <protection hidden="1"/>
    </xf>
    <xf numFmtId="0" fontId="85" fillId="0" borderId="18" xfId="0" applyFont="1" applyBorder="1" applyAlignment="1" applyProtection="1">
      <alignment horizontal="center" vertical="center"/>
      <protection hidden="1"/>
    </xf>
    <xf numFmtId="0" fontId="85" fillId="0" borderId="64" xfId="0" applyFont="1" applyBorder="1" applyAlignment="1" applyProtection="1">
      <alignment horizontal="center" vertical="center"/>
      <protection hidden="1"/>
    </xf>
    <xf numFmtId="0" fontId="67" fillId="0" borderId="84" xfId="0" applyFont="1" applyBorder="1" applyAlignment="1" applyProtection="1">
      <alignment horizontal="left" vertical="center"/>
      <protection hidden="1"/>
    </xf>
    <xf numFmtId="0" fontId="41" fillId="0" borderId="85" xfId="0" applyFont="1" applyBorder="1" applyAlignment="1" applyProtection="1">
      <alignment horizontal="left" vertical="center"/>
      <protection hidden="1"/>
    </xf>
    <xf numFmtId="0" fontId="41" fillId="0" borderId="60" xfId="0" applyFont="1" applyBorder="1" applyAlignment="1" applyProtection="1">
      <alignment horizontal="left" vertical="center"/>
      <protection hidden="1"/>
    </xf>
    <xf numFmtId="0" fontId="41" fillId="0" borderId="57" xfId="0" applyFont="1" applyBorder="1" applyAlignment="1" applyProtection="1">
      <alignment horizontal="left" vertical="center"/>
      <protection hidden="1"/>
    </xf>
    <xf numFmtId="49" fontId="67" fillId="0" borderId="81" xfId="0" applyNumberFormat="1" applyFont="1" applyBorder="1" applyAlignment="1" applyProtection="1">
      <alignment horizontal="center" vertical="center"/>
      <protection hidden="1"/>
    </xf>
    <xf numFmtId="0" fontId="84" fillId="0" borderId="83" xfId="0" applyFont="1" applyBorder="1" applyProtection="1">
      <protection hidden="1"/>
    </xf>
    <xf numFmtId="0" fontId="84" fillId="0" borderId="76" xfId="0" applyFont="1" applyBorder="1" applyProtection="1">
      <protection hidden="1"/>
    </xf>
    <xf numFmtId="0" fontId="84" fillId="0" borderId="8" xfId="0" applyFont="1" applyBorder="1" applyProtection="1">
      <protection hidden="1"/>
    </xf>
    <xf numFmtId="3" fontId="81" fillId="0" borderId="9" xfId="0" applyNumberFormat="1" applyFont="1" applyBorder="1" applyAlignment="1" applyProtection="1">
      <alignment horizontal="center" vertical="center"/>
      <protection hidden="1"/>
    </xf>
    <xf numFmtId="0" fontId="84" fillId="0" borderId="9" xfId="0" applyFont="1" applyBorder="1" applyAlignment="1" applyProtection="1">
      <alignment horizontal="center" vertical="center"/>
      <protection hidden="1"/>
    </xf>
    <xf numFmtId="0" fontId="84" fillId="0" borderId="65" xfId="0" applyFont="1" applyBorder="1" applyAlignment="1" applyProtection="1">
      <alignment horizontal="center" vertical="center"/>
      <protection hidden="1"/>
    </xf>
    <xf numFmtId="0" fontId="84" fillId="0" borderId="11" xfId="0" applyFont="1" applyBorder="1" applyAlignment="1" applyProtection="1">
      <alignment horizontal="center" vertical="center"/>
      <protection hidden="1"/>
    </xf>
    <xf numFmtId="0" fontId="67" fillId="0" borderId="58" xfId="0" applyFont="1" applyBorder="1" applyAlignment="1" applyProtection="1">
      <alignment horizontal="center" vertical="center"/>
      <protection hidden="1"/>
    </xf>
    <xf numFmtId="0" fontId="41" fillId="0" borderId="31" xfId="0" applyFont="1" applyBorder="1" applyAlignment="1" applyProtection="1">
      <alignment horizontal="center"/>
      <protection hidden="1"/>
    </xf>
    <xf numFmtId="0" fontId="41" fillId="0" borderId="59" xfId="0" applyFont="1" applyBorder="1" applyAlignment="1" applyProtection="1">
      <alignment horizontal="center"/>
      <protection hidden="1"/>
    </xf>
    <xf numFmtId="0" fontId="41" fillId="0" borderId="6" xfId="0" applyFont="1" applyBorder="1" applyAlignment="1" applyProtection="1">
      <alignment horizontal="center"/>
      <protection hidden="1"/>
    </xf>
    <xf numFmtId="0" fontId="41" fillId="0" borderId="7" xfId="0" applyFont="1" applyBorder="1" applyAlignment="1" applyProtection="1">
      <alignment horizontal="center"/>
      <protection hidden="1"/>
    </xf>
    <xf numFmtId="0" fontId="41" fillId="0" borderId="8" xfId="0" applyFont="1" applyBorder="1" applyAlignment="1" applyProtection="1">
      <alignment horizontal="center"/>
      <protection hidden="1"/>
    </xf>
    <xf numFmtId="49" fontId="67" fillId="0" borderId="72" xfId="0" applyNumberFormat="1" applyFont="1" applyBorder="1" applyAlignment="1" applyProtection="1">
      <alignment horizontal="center" vertical="center"/>
      <protection hidden="1"/>
    </xf>
    <xf numFmtId="0" fontId="84" fillId="0" borderId="59" xfId="0" applyFont="1" applyBorder="1" applyProtection="1">
      <protection hidden="1"/>
    </xf>
    <xf numFmtId="3" fontId="81" fillId="0" borderId="11" xfId="0" applyNumberFormat="1" applyFont="1" applyBorder="1" applyAlignment="1" applyProtection="1">
      <alignment horizontal="center" vertical="center"/>
      <protection hidden="1"/>
    </xf>
    <xf numFmtId="3" fontId="93" fillId="0" borderId="20" xfId="0" applyNumberFormat="1" applyFont="1" applyBorder="1" applyAlignment="1" applyProtection="1">
      <alignment horizontal="right" vertical="center"/>
      <protection hidden="1"/>
    </xf>
    <xf numFmtId="49" fontId="52" fillId="0" borderId="31" xfId="0" applyNumberFormat="1" applyFont="1" applyBorder="1" applyAlignment="1" applyProtection="1">
      <alignment horizontal="center" vertical="center"/>
      <protection hidden="1"/>
    </xf>
    <xf numFmtId="49" fontId="52" fillId="0" borderId="59" xfId="0" applyNumberFormat="1" applyFont="1" applyBorder="1" applyAlignment="1" applyProtection="1">
      <alignment horizontal="center" vertical="center"/>
      <protection hidden="1"/>
    </xf>
    <xf numFmtId="49" fontId="52" fillId="0" borderId="75" xfId="0" applyNumberFormat="1" applyFont="1" applyBorder="1" applyAlignment="1" applyProtection="1">
      <alignment horizontal="center" vertical="center"/>
      <protection hidden="1"/>
    </xf>
    <xf numFmtId="49" fontId="52" fillId="0" borderId="0" xfId="0" applyNumberFormat="1" applyFont="1" applyAlignment="1" applyProtection="1">
      <alignment horizontal="center" vertical="center"/>
      <protection hidden="1"/>
    </xf>
    <xf numFmtId="49" fontId="52" fillId="0" borderId="68" xfId="0" applyNumberFormat="1" applyFont="1" applyBorder="1" applyAlignment="1" applyProtection="1">
      <alignment horizontal="center" vertical="center"/>
      <protection hidden="1"/>
    </xf>
    <xf numFmtId="49" fontId="52" fillId="0" borderId="76" xfId="0" applyNumberFormat="1" applyFont="1" applyBorder="1" applyAlignment="1" applyProtection="1">
      <alignment horizontal="center" vertical="center"/>
      <protection hidden="1"/>
    </xf>
    <xf numFmtId="49" fontId="52" fillId="0" borderId="7" xfId="0" applyNumberFormat="1" applyFont="1" applyBorder="1" applyAlignment="1" applyProtection="1">
      <alignment horizontal="center" vertical="center"/>
      <protection hidden="1"/>
    </xf>
    <xf numFmtId="49" fontId="52" fillId="0" borderId="8" xfId="0" applyNumberFormat="1" applyFont="1" applyBorder="1" applyAlignment="1" applyProtection="1">
      <alignment horizontal="center" vertical="center"/>
      <protection hidden="1"/>
    </xf>
    <xf numFmtId="3" fontId="93" fillId="0" borderId="31" xfId="0" applyNumberFormat="1" applyFont="1" applyBorder="1" applyAlignment="1" applyProtection="1">
      <alignment horizontal="right" vertical="center"/>
      <protection hidden="1"/>
    </xf>
    <xf numFmtId="3" fontId="93" fillId="0" borderId="73" xfId="0" applyNumberFormat="1" applyFont="1" applyBorder="1" applyAlignment="1" applyProtection="1">
      <alignment horizontal="right" vertical="center"/>
      <protection hidden="1"/>
    </xf>
    <xf numFmtId="3" fontId="93" fillId="0" borderId="75" xfId="0" applyNumberFormat="1" applyFont="1" applyBorder="1" applyAlignment="1" applyProtection="1">
      <alignment horizontal="right" vertical="center"/>
      <protection hidden="1"/>
    </xf>
    <xf numFmtId="3" fontId="93" fillId="0" borderId="0" xfId="0" applyNumberFormat="1" applyFont="1" applyAlignment="1" applyProtection="1">
      <alignment horizontal="right" vertical="center"/>
      <protection hidden="1"/>
    </xf>
    <xf numFmtId="3" fontId="93" fillId="0" borderId="22" xfId="0" applyNumberFormat="1" applyFont="1" applyBorder="1" applyAlignment="1" applyProtection="1">
      <alignment horizontal="right" vertical="center"/>
      <protection hidden="1"/>
    </xf>
    <xf numFmtId="3" fontId="93" fillId="0" borderId="76" xfId="0" applyNumberFormat="1" applyFont="1" applyBorder="1" applyAlignment="1" applyProtection="1">
      <alignment horizontal="right" vertical="center"/>
      <protection hidden="1"/>
    </xf>
    <xf numFmtId="3" fontId="93" fillId="0" borderId="7" xfId="0" applyNumberFormat="1" applyFont="1" applyBorder="1" applyAlignment="1" applyProtection="1">
      <alignment horizontal="right" vertical="center"/>
      <protection hidden="1"/>
    </xf>
    <xf numFmtId="3" fontId="93" fillId="0" borderId="77" xfId="0" applyNumberFormat="1" applyFont="1" applyBorder="1" applyAlignment="1" applyProtection="1">
      <alignment horizontal="right" vertical="center"/>
      <protection hidden="1"/>
    </xf>
    <xf numFmtId="0" fontId="86" fillId="0" borderId="0" xfId="0" applyFont="1" applyAlignment="1" applyProtection="1">
      <alignment horizontal="left" vertical="center"/>
      <protection hidden="1"/>
    </xf>
    <xf numFmtId="0" fontId="87" fillId="0" borderId="0" xfId="0" applyFont="1" applyAlignment="1" applyProtection="1">
      <alignment horizontal="left" vertical="center"/>
      <protection hidden="1"/>
    </xf>
    <xf numFmtId="0" fontId="87" fillId="0" borderId="0" xfId="0" applyFont="1" applyProtection="1">
      <protection hidden="1"/>
    </xf>
    <xf numFmtId="0" fontId="57" fillId="0" borderId="31" xfId="0" applyFont="1" applyBorder="1" applyAlignment="1" applyProtection="1">
      <alignment horizontal="left" vertical="center"/>
      <protection hidden="1"/>
    </xf>
    <xf numFmtId="0" fontId="57" fillId="0" borderId="59" xfId="0" applyFont="1" applyBorder="1" applyAlignment="1" applyProtection="1">
      <alignment horizontal="left" vertical="center"/>
      <protection hidden="1"/>
    </xf>
    <xf numFmtId="0" fontId="57" fillId="0" borderId="69" xfId="0" applyFont="1" applyBorder="1" applyAlignment="1" applyProtection="1">
      <alignment horizontal="left" vertical="center"/>
      <protection hidden="1"/>
    </xf>
    <xf numFmtId="0" fontId="57" fillId="0" borderId="63" xfId="0" applyFont="1" applyBorder="1" applyAlignment="1" applyProtection="1">
      <alignment horizontal="left" vertical="center"/>
      <protection hidden="1"/>
    </xf>
    <xf numFmtId="0" fontId="57" fillId="0" borderId="78" xfId="0" applyFont="1" applyBorder="1" applyAlignment="1" applyProtection="1">
      <alignment horizontal="left" vertical="center"/>
      <protection hidden="1"/>
    </xf>
    <xf numFmtId="49" fontId="52" fillId="0" borderId="14" xfId="0" applyNumberFormat="1" applyFont="1" applyBorder="1" applyAlignment="1" applyProtection="1">
      <alignment horizontal="center" vertical="center"/>
      <protection hidden="1"/>
    </xf>
    <xf numFmtId="0" fontId="48" fillId="0" borderId="40" xfId="0" applyFont="1" applyBorder="1" applyProtection="1">
      <protection hidden="1"/>
    </xf>
    <xf numFmtId="0" fontId="48" fillId="0" borderId="38" xfId="0" applyFont="1" applyBorder="1" applyProtection="1">
      <protection hidden="1"/>
    </xf>
    <xf numFmtId="0" fontId="48" fillId="0" borderId="49" xfId="0" applyFont="1" applyBorder="1" applyProtection="1">
      <protection hidden="1"/>
    </xf>
    <xf numFmtId="0" fontId="67" fillId="0" borderId="20" xfId="0" applyFont="1" applyBorder="1" applyAlignment="1" applyProtection="1">
      <alignment horizontal="left" vertical="center"/>
      <protection hidden="1"/>
    </xf>
    <xf numFmtId="0" fontId="41" fillId="0" borderId="20" xfId="0" applyFont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left"/>
      <protection hidden="1"/>
    </xf>
    <xf numFmtId="0" fontId="57" fillId="0" borderId="6" xfId="0" applyFont="1" applyBorder="1" applyAlignment="1" applyProtection="1">
      <alignment horizontal="left" vertical="center"/>
      <protection hidden="1"/>
    </xf>
    <xf numFmtId="0" fontId="57" fillId="0" borderId="7" xfId="0" applyFont="1" applyBorder="1" applyAlignment="1" applyProtection="1">
      <alignment horizontal="left" vertical="center"/>
      <protection hidden="1"/>
    </xf>
    <xf numFmtId="0" fontId="57" fillId="0" borderId="8" xfId="0" applyFont="1" applyBorder="1" applyAlignment="1" applyProtection="1">
      <alignment horizontal="left" vertical="center"/>
      <protection hidden="1"/>
    </xf>
    <xf numFmtId="49" fontId="48" fillId="0" borderId="14" xfId="0" applyNumberFormat="1" applyFont="1" applyBorder="1" applyAlignment="1" applyProtection="1">
      <alignment horizontal="center"/>
      <protection hidden="1"/>
    </xf>
    <xf numFmtId="0" fontId="48" fillId="0" borderId="40" xfId="0" applyFont="1" applyBorder="1" applyAlignment="1" applyProtection="1">
      <alignment horizontal="center"/>
      <protection hidden="1"/>
    </xf>
    <xf numFmtId="0" fontId="48" fillId="0" borderId="14" xfId="0" applyFont="1" applyBorder="1" applyAlignment="1" applyProtection="1">
      <alignment horizontal="center"/>
      <protection hidden="1"/>
    </xf>
    <xf numFmtId="3" fontId="25" fillId="0" borderId="72" xfId="0" applyNumberFormat="1" applyFont="1" applyBorder="1" applyAlignment="1" applyProtection="1">
      <alignment horizontal="left" vertical="center"/>
      <protection hidden="1"/>
    </xf>
    <xf numFmtId="0" fontId="88" fillId="0" borderId="75" xfId="0" applyFont="1" applyBorder="1" applyAlignment="1" applyProtection="1">
      <alignment horizontal="left" vertical="center"/>
      <protection hidden="1"/>
    </xf>
    <xf numFmtId="0" fontId="89" fillId="0" borderId="59" xfId="0" applyFont="1" applyBorder="1" applyAlignment="1" applyProtection="1">
      <alignment horizontal="left" vertical="center"/>
      <protection hidden="1"/>
    </xf>
    <xf numFmtId="0" fontId="89" fillId="0" borderId="68" xfId="0" applyFont="1" applyBorder="1" applyAlignment="1" applyProtection="1">
      <alignment horizontal="left" vertical="center"/>
      <protection hidden="1"/>
    </xf>
    <xf numFmtId="0" fontId="89" fillId="0" borderId="61" xfId="0" applyFont="1" applyBorder="1" applyAlignment="1" applyProtection="1">
      <alignment horizontal="left" vertical="center"/>
      <protection hidden="1"/>
    </xf>
    <xf numFmtId="0" fontId="89" fillId="0" borderId="73" xfId="0" applyFont="1" applyBorder="1" applyAlignment="1" applyProtection="1">
      <alignment horizontal="left" vertical="center"/>
      <protection hidden="1"/>
    </xf>
    <xf numFmtId="0" fontId="57" fillId="0" borderId="56" xfId="0" applyFont="1" applyBorder="1" applyProtection="1">
      <protection hidden="1"/>
    </xf>
    <xf numFmtId="49" fontId="48" fillId="0" borderId="14" xfId="0" applyNumberFormat="1" applyFont="1" applyBorder="1" applyAlignment="1" applyProtection="1">
      <alignment horizontal="center" vertical="center"/>
      <protection hidden="1"/>
    </xf>
    <xf numFmtId="49" fontId="48" fillId="0" borderId="40" xfId="0" applyNumberFormat="1" applyFont="1" applyBorder="1" applyAlignment="1" applyProtection="1">
      <alignment horizontal="center" vertical="center"/>
      <protection hidden="1"/>
    </xf>
    <xf numFmtId="0" fontId="47" fillId="0" borderId="58" xfId="0" applyFont="1" applyBorder="1" applyAlignment="1" applyProtection="1">
      <alignment horizontal="left" vertical="center" wrapText="1"/>
      <protection hidden="1"/>
    </xf>
    <xf numFmtId="0" fontId="57" fillId="0" borderId="67" xfId="0" applyFont="1" applyBorder="1" applyAlignment="1" applyProtection="1">
      <alignment horizontal="left" vertical="center"/>
      <protection hidden="1"/>
    </xf>
    <xf numFmtId="0" fontId="57" fillId="0" borderId="0" xfId="0" applyFont="1" applyAlignment="1" applyProtection="1">
      <alignment horizontal="left" vertical="center"/>
      <protection hidden="1"/>
    </xf>
    <xf numFmtId="0" fontId="57" fillId="0" borderId="68" xfId="0" applyFont="1" applyBorder="1" applyAlignment="1" applyProtection="1">
      <alignment horizontal="left" vertical="center"/>
      <protection hidden="1"/>
    </xf>
    <xf numFmtId="49" fontId="48" fillId="0" borderId="72" xfId="0" applyNumberFormat="1" applyFont="1" applyBorder="1" applyAlignment="1" applyProtection="1">
      <alignment horizontal="center"/>
      <protection hidden="1"/>
    </xf>
    <xf numFmtId="0" fontId="48" fillId="0" borderId="59" xfId="0" applyFont="1" applyBorder="1" applyAlignment="1" applyProtection="1">
      <alignment horizontal="center"/>
      <protection hidden="1"/>
    </xf>
    <xf numFmtId="0" fontId="48" fillId="0" borderId="76" xfId="0" applyFont="1" applyBorder="1" applyAlignment="1" applyProtection="1">
      <alignment horizontal="center"/>
      <protection hidden="1"/>
    </xf>
    <xf numFmtId="0" fontId="48" fillId="0" borderId="8" xfId="0" applyFont="1" applyBorder="1" applyAlignment="1" applyProtection="1">
      <alignment horizontal="center"/>
      <protection hidden="1"/>
    </xf>
    <xf numFmtId="0" fontId="50" fillId="0" borderId="58" xfId="0" applyFont="1" applyBorder="1" applyAlignment="1" applyProtection="1">
      <alignment horizontal="left" vertical="center" wrapText="1" indent="1"/>
      <protection hidden="1"/>
    </xf>
    <xf numFmtId="0" fontId="57" fillId="0" borderId="31" xfId="0" applyFont="1" applyBorder="1" applyAlignment="1" applyProtection="1">
      <alignment horizontal="left" wrapText="1" indent="1"/>
      <protection hidden="1"/>
    </xf>
    <xf numFmtId="0" fontId="57" fillId="0" borderId="59" xfId="0" applyFont="1" applyBorder="1" applyAlignment="1" applyProtection="1">
      <alignment horizontal="left" wrapText="1" indent="1"/>
      <protection hidden="1"/>
    </xf>
    <xf numFmtId="0" fontId="57" fillId="0" borderId="67" xfId="0" applyFont="1" applyBorder="1" applyAlignment="1" applyProtection="1">
      <alignment horizontal="left" wrapText="1" indent="1"/>
      <protection hidden="1"/>
    </xf>
    <xf numFmtId="0" fontId="57" fillId="0" borderId="0" xfId="0" applyFont="1" applyAlignment="1" applyProtection="1">
      <alignment horizontal="left" wrapText="1" indent="1"/>
      <protection hidden="1"/>
    </xf>
    <xf numFmtId="0" fontId="57" fillId="0" borderId="68" xfId="0" applyFont="1" applyBorder="1" applyAlignment="1" applyProtection="1">
      <alignment horizontal="left" wrapText="1" indent="1"/>
      <protection hidden="1"/>
    </xf>
    <xf numFmtId="0" fontId="57" fillId="0" borderId="6" xfId="0" applyFont="1" applyBorder="1" applyAlignment="1" applyProtection="1">
      <alignment horizontal="left" wrapText="1" indent="1"/>
      <protection hidden="1"/>
    </xf>
    <xf numFmtId="0" fontId="57" fillId="0" borderId="7" xfId="0" applyFont="1" applyBorder="1" applyAlignment="1" applyProtection="1">
      <alignment horizontal="left" wrapText="1" indent="1"/>
      <protection hidden="1"/>
    </xf>
    <xf numFmtId="0" fontId="57" fillId="0" borderId="8" xfId="0" applyFont="1" applyBorder="1" applyAlignment="1" applyProtection="1">
      <alignment horizontal="left" wrapText="1" indent="1"/>
      <protection hidden="1"/>
    </xf>
    <xf numFmtId="49" fontId="48" fillId="0" borderId="40" xfId="0" applyNumberFormat="1" applyFont="1" applyBorder="1" applyAlignment="1" applyProtection="1">
      <alignment horizontal="center"/>
      <protection hidden="1"/>
    </xf>
    <xf numFmtId="0" fontId="67" fillId="0" borderId="56" xfId="0" applyFont="1" applyBorder="1" applyAlignment="1" applyProtection="1">
      <alignment horizontal="center" vertical="center"/>
      <protection hidden="1"/>
    </xf>
    <xf numFmtId="0" fontId="67" fillId="0" borderId="11" xfId="0" applyFont="1" applyBorder="1" applyAlignment="1" applyProtection="1">
      <alignment horizontal="center" vertical="center"/>
      <protection hidden="1"/>
    </xf>
    <xf numFmtId="0" fontId="81" fillId="0" borderId="40" xfId="0" applyFont="1" applyBorder="1" applyAlignment="1" applyProtection="1">
      <alignment horizontal="center" vertical="center"/>
      <protection hidden="1"/>
    </xf>
    <xf numFmtId="49" fontId="67" fillId="0" borderId="14" xfId="0" applyNumberFormat="1" applyFont="1" applyBorder="1" applyAlignment="1" applyProtection="1">
      <alignment horizontal="center" vertical="center"/>
      <protection hidden="1"/>
    </xf>
    <xf numFmtId="49" fontId="67" fillId="0" borderId="11" xfId="0" applyNumberFormat="1" applyFont="1" applyBorder="1" applyAlignment="1" applyProtection="1">
      <alignment horizontal="center" vertical="center"/>
      <protection hidden="1"/>
    </xf>
    <xf numFmtId="49" fontId="67" fillId="0" borderId="40" xfId="0" applyNumberFormat="1" applyFont="1" applyBorder="1" applyAlignment="1" applyProtection="1">
      <alignment horizontal="center" vertical="center"/>
      <protection hidden="1"/>
    </xf>
    <xf numFmtId="0" fontId="41" fillId="0" borderId="76" xfId="0" applyFont="1" applyBorder="1" applyAlignment="1" applyProtection="1">
      <alignment horizontal="center"/>
      <protection hidden="1"/>
    </xf>
    <xf numFmtId="3" fontId="63" fillId="0" borderId="72" xfId="0" applyNumberFormat="1" applyFont="1" applyBorder="1" applyAlignment="1" applyProtection="1">
      <alignment horizontal="right" vertical="center"/>
      <protection hidden="1"/>
    </xf>
    <xf numFmtId="0" fontId="57" fillId="0" borderId="31" xfId="0" applyFont="1" applyBorder="1" applyAlignment="1" applyProtection="1">
      <alignment wrapText="1"/>
      <protection hidden="1"/>
    </xf>
    <xf numFmtId="0" fontId="57" fillId="0" borderId="59" xfId="0" applyFont="1" applyBorder="1" applyAlignment="1" applyProtection="1">
      <alignment wrapText="1"/>
      <protection hidden="1"/>
    </xf>
    <xf numFmtId="0" fontId="57" fillId="0" borderId="6" xfId="0" applyFont="1" applyBorder="1" applyAlignment="1" applyProtection="1">
      <alignment wrapText="1"/>
      <protection hidden="1"/>
    </xf>
    <xf numFmtId="0" fontId="57" fillId="0" borderId="7" xfId="0" applyFont="1" applyBorder="1" applyAlignment="1" applyProtection="1">
      <alignment wrapText="1"/>
      <protection hidden="1"/>
    </xf>
    <xf numFmtId="0" fontId="57" fillId="0" borderId="8" xfId="0" applyFont="1" applyBorder="1" applyAlignment="1" applyProtection="1">
      <alignment wrapText="1"/>
      <protection hidden="1"/>
    </xf>
    <xf numFmtId="0" fontId="48" fillId="0" borderId="59" xfId="0" applyFont="1" applyBorder="1" applyAlignment="1" applyProtection="1">
      <alignment horizontal="center" vertical="center"/>
      <protection hidden="1"/>
    </xf>
    <xf numFmtId="0" fontId="48" fillId="0" borderId="68" xfId="0" applyFont="1" applyBorder="1" applyAlignment="1" applyProtection="1">
      <alignment horizontal="center" vertical="center"/>
      <protection hidden="1"/>
    </xf>
    <xf numFmtId="0" fontId="57" fillId="0" borderId="56" xfId="0" applyFont="1" applyBorder="1" applyAlignment="1" applyProtection="1">
      <alignment horizontal="left" vertical="center" wrapText="1"/>
      <protection hidden="1"/>
    </xf>
    <xf numFmtId="0" fontId="57" fillId="0" borderId="11" xfId="0" applyFont="1" applyBorder="1" applyAlignment="1" applyProtection="1">
      <alignment horizontal="left" vertical="center" wrapText="1"/>
      <protection hidden="1"/>
    </xf>
    <xf numFmtId="0" fontId="57" fillId="0" borderId="40" xfId="0" applyFont="1" applyBorder="1" applyAlignment="1" applyProtection="1">
      <alignment horizontal="left" vertical="center" wrapText="1"/>
      <protection hidden="1"/>
    </xf>
    <xf numFmtId="0" fontId="46" fillId="0" borderId="58" xfId="0" applyFont="1" applyBorder="1" applyAlignment="1" applyProtection="1">
      <alignment horizontal="left" vertical="center" wrapText="1"/>
      <protection hidden="1"/>
    </xf>
    <xf numFmtId="0" fontId="80" fillId="0" borderId="31" xfId="0" applyFont="1" applyBorder="1" applyProtection="1">
      <protection hidden="1"/>
    </xf>
    <xf numFmtId="0" fontId="80" fillId="0" borderId="59" xfId="0" applyFont="1" applyBorder="1" applyProtection="1">
      <protection hidden="1"/>
    </xf>
    <xf numFmtId="0" fontId="80" fillId="0" borderId="67" xfId="0" applyFont="1" applyBorder="1" applyProtection="1">
      <protection hidden="1"/>
    </xf>
    <xf numFmtId="0" fontId="80" fillId="0" borderId="0" xfId="0" applyFont="1" applyProtection="1">
      <protection hidden="1"/>
    </xf>
    <xf numFmtId="0" fontId="80" fillId="0" borderId="68" xfId="0" applyFont="1" applyBorder="1" applyProtection="1">
      <protection hidden="1"/>
    </xf>
    <xf numFmtId="0" fontId="80" fillId="0" borderId="6" xfId="0" applyFont="1" applyBorder="1" applyProtection="1">
      <protection hidden="1"/>
    </xf>
    <xf numFmtId="0" fontId="80" fillId="0" borderId="7" xfId="0" applyFont="1" applyBorder="1" applyProtection="1">
      <protection hidden="1"/>
    </xf>
    <xf numFmtId="0" fontId="80" fillId="0" borderId="8" xfId="0" applyFont="1" applyBorder="1" applyProtection="1">
      <protection hidden="1"/>
    </xf>
    <xf numFmtId="0" fontId="47" fillId="0" borderId="56" xfId="0" applyFont="1" applyBorder="1" applyAlignment="1" applyProtection="1">
      <alignment horizontal="left" vertical="center" wrapText="1"/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49" fillId="0" borderId="63" xfId="0" applyFont="1" applyBorder="1" applyAlignment="1" applyProtection="1">
      <alignment horizontal="left" vertical="center"/>
      <protection hidden="1"/>
    </xf>
    <xf numFmtId="0" fontId="86" fillId="0" borderId="0" xfId="0" applyFont="1" applyAlignment="1" applyProtection="1">
      <alignment horizontal="left"/>
      <protection hidden="1"/>
    </xf>
    <xf numFmtId="0" fontId="86" fillId="0" borderId="63" xfId="0" applyFont="1" applyBorder="1" applyAlignment="1" applyProtection="1">
      <alignment horizontal="left"/>
      <protection hidden="1"/>
    </xf>
    <xf numFmtId="0" fontId="67" fillId="0" borderId="62" xfId="0" applyFont="1" applyBorder="1" applyAlignment="1" applyProtection="1">
      <alignment horizontal="center"/>
      <protection hidden="1"/>
    </xf>
    <xf numFmtId="0" fontId="67" fillId="0" borderId="9" xfId="0" applyFont="1" applyBorder="1" applyAlignment="1" applyProtection="1">
      <alignment horizontal="center"/>
      <protection hidden="1"/>
    </xf>
    <xf numFmtId="0" fontId="67" fillId="0" borderId="41" xfId="0" applyFont="1" applyBorder="1" applyAlignment="1" applyProtection="1">
      <alignment horizontal="center"/>
      <protection hidden="1"/>
    </xf>
    <xf numFmtId="0" fontId="67" fillId="0" borderId="37" xfId="0" applyFont="1" applyBorder="1" applyAlignment="1" applyProtection="1">
      <alignment horizontal="center"/>
      <protection hidden="1"/>
    </xf>
    <xf numFmtId="0" fontId="41" fillId="0" borderId="65" xfId="0" applyFont="1" applyBorder="1" applyAlignment="1" applyProtection="1">
      <alignment horizontal="center"/>
      <protection hidden="1"/>
    </xf>
    <xf numFmtId="0" fontId="67" fillId="0" borderId="40" xfId="0" applyFont="1" applyBorder="1" applyAlignment="1" applyProtection="1">
      <alignment horizontal="center" vertical="center"/>
      <protection hidden="1"/>
    </xf>
    <xf numFmtId="0" fontId="67" fillId="0" borderId="14" xfId="0" applyFont="1" applyBorder="1" applyAlignment="1" applyProtection="1">
      <alignment horizontal="center" vertical="center"/>
      <protection hidden="1"/>
    </xf>
    <xf numFmtId="0" fontId="41" fillId="0" borderId="61" xfId="0" applyFont="1" applyBorder="1" applyAlignment="1" applyProtection="1">
      <alignment horizontal="center" vertical="center"/>
      <protection hidden="1"/>
    </xf>
    <xf numFmtId="0" fontId="67" fillId="0" borderId="62" xfId="0" applyFont="1" applyBorder="1" applyAlignment="1" applyProtection="1">
      <alignment horizontal="center" vertical="center"/>
      <protection hidden="1"/>
    </xf>
    <xf numFmtId="0" fontId="67" fillId="0" borderId="9" xfId="0" applyFont="1" applyBorder="1" applyAlignment="1" applyProtection="1">
      <alignment horizontal="center" vertical="center"/>
      <protection hidden="1"/>
    </xf>
    <xf numFmtId="0" fontId="41" fillId="0" borderId="41" xfId="0" applyFont="1" applyBorder="1" applyAlignment="1" applyProtection="1">
      <alignment horizontal="center" vertical="center"/>
      <protection hidden="1"/>
    </xf>
    <xf numFmtId="0" fontId="67" fillId="0" borderId="37" xfId="0" applyFont="1" applyBorder="1" applyAlignment="1" applyProtection="1">
      <alignment horizontal="center" vertical="center"/>
      <protection hidden="1"/>
    </xf>
    <xf numFmtId="0" fontId="67" fillId="0" borderId="41" xfId="0" applyFont="1" applyBorder="1" applyAlignment="1" applyProtection="1">
      <alignment horizontal="center" vertical="center"/>
      <protection hidden="1"/>
    </xf>
    <xf numFmtId="0" fontId="67" fillId="0" borderId="65" xfId="0" applyFont="1" applyBorder="1" applyAlignment="1" applyProtection="1">
      <alignment horizontal="center" vertical="center"/>
      <protection hidden="1"/>
    </xf>
    <xf numFmtId="49" fontId="52" fillId="0" borderId="72" xfId="0" applyNumberFormat="1" applyFont="1" applyBorder="1" applyAlignment="1" applyProtection="1">
      <alignment horizontal="center"/>
      <protection hidden="1"/>
    </xf>
    <xf numFmtId="3" fontId="67" fillId="0" borderId="14" xfId="0" applyNumberFormat="1" applyFont="1" applyBorder="1" applyAlignment="1" applyProtection="1">
      <alignment horizontal="center" vertical="center"/>
      <protection hidden="1"/>
    </xf>
    <xf numFmtId="3" fontId="67" fillId="0" borderId="11" xfId="0" applyNumberFormat="1" applyFont="1" applyBorder="1" applyAlignment="1" applyProtection="1">
      <alignment horizontal="center" vertical="center"/>
      <protection hidden="1"/>
    </xf>
    <xf numFmtId="3" fontId="67" fillId="0" borderId="61" xfId="0" applyNumberFormat="1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05" fillId="0" borderId="0" xfId="0" applyFont="1" applyAlignment="1" applyProtection="1">
      <alignment horizontal="left" vertical="center"/>
      <protection hidden="1"/>
    </xf>
    <xf numFmtId="0" fontId="105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90" fillId="0" borderId="0" xfId="0" applyFont="1" applyAlignment="1" applyProtection="1">
      <alignment vertical="center"/>
      <protection hidden="1"/>
    </xf>
    <xf numFmtId="3" fontId="91" fillId="0" borderId="0" xfId="0" applyNumberFormat="1" applyFont="1" applyProtection="1">
      <protection hidden="1"/>
    </xf>
    <xf numFmtId="0" fontId="91" fillId="0" borderId="0" xfId="0" applyFont="1" applyProtection="1">
      <protection hidden="1"/>
    </xf>
    <xf numFmtId="0" fontId="81" fillId="0" borderId="0" xfId="0" applyFont="1" applyAlignment="1" applyProtection="1">
      <alignment horizontal="left" vertical="center" wrapText="1"/>
      <protection hidden="1"/>
    </xf>
    <xf numFmtId="165" fontId="48" fillId="0" borderId="0" xfId="0" applyNumberFormat="1" applyFont="1" applyAlignment="1" applyProtection="1">
      <alignment horizontal="center" vertical="center"/>
      <protection hidden="1"/>
    </xf>
    <xf numFmtId="165" fontId="41" fillId="0" borderId="0" xfId="0" applyNumberFormat="1" applyFont="1" applyAlignment="1" applyProtection="1">
      <alignment horizontal="center" vertical="center"/>
      <protection hidden="1"/>
    </xf>
    <xf numFmtId="0" fontId="44" fillId="0" borderId="7" xfId="0" applyFont="1" applyBorder="1" applyAlignment="1" applyProtection="1">
      <alignment vertical="center" textRotation="90"/>
      <protection hidden="1"/>
    </xf>
    <xf numFmtId="0" fontId="0" fillId="0" borderId="7" xfId="0" applyBorder="1" applyAlignment="1" applyProtection="1">
      <alignment vertical="center" textRotation="90"/>
      <protection hidden="1"/>
    </xf>
    <xf numFmtId="0" fontId="91" fillId="0" borderId="0" xfId="0" applyFont="1" applyAlignment="1" applyProtection="1">
      <alignment vertical="center"/>
      <protection hidden="1"/>
    </xf>
    <xf numFmtId="3" fontId="105" fillId="0" borderId="0" xfId="0" applyNumberFormat="1" applyFont="1" applyAlignment="1" applyProtection="1">
      <alignment vertical="center"/>
      <protection hidden="1"/>
    </xf>
    <xf numFmtId="0" fontId="50" fillId="0" borderId="56" xfId="0" applyFont="1" applyBorder="1" applyAlignment="1" applyProtection="1">
      <alignment horizontal="left" vertical="center" wrapText="1"/>
      <protection hidden="1"/>
    </xf>
    <xf numFmtId="49" fontId="52" fillId="0" borderId="14" xfId="0" applyNumberFormat="1" applyFont="1" applyBorder="1" applyAlignment="1" applyProtection="1">
      <alignment horizontal="center" vertical="center" wrapText="1"/>
      <protection hidden="1"/>
    </xf>
    <xf numFmtId="0" fontId="41" fillId="0" borderId="11" xfId="0" applyFont="1" applyBorder="1" applyAlignment="1" applyProtection="1">
      <alignment horizontal="center" vertical="center" wrapText="1"/>
      <protection hidden="1"/>
    </xf>
    <xf numFmtId="0" fontId="41" fillId="0" borderId="40" xfId="0" applyFont="1" applyBorder="1" applyAlignment="1" applyProtection="1">
      <alignment horizontal="center" vertical="center" wrapText="1"/>
      <protection hidden="1"/>
    </xf>
    <xf numFmtId="0" fontId="57" fillId="0" borderId="31" xfId="0" applyFont="1" applyBorder="1" applyAlignment="1" applyProtection="1">
      <alignment horizontal="left" vertical="center" wrapText="1"/>
      <protection hidden="1"/>
    </xf>
    <xf numFmtId="0" fontId="57" fillId="0" borderId="59" xfId="0" applyFont="1" applyBorder="1" applyAlignment="1" applyProtection="1">
      <alignment horizontal="left" vertical="center" wrapText="1"/>
      <protection hidden="1"/>
    </xf>
    <xf numFmtId="0" fontId="57" fillId="0" borderId="67" xfId="0" applyFont="1" applyBorder="1" applyAlignment="1" applyProtection="1">
      <alignment horizontal="left" vertical="center" wrapText="1"/>
      <protection hidden="1"/>
    </xf>
    <xf numFmtId="0" fontId="57" fillId="0" borderId="0" xfId="0" applyFont="1" applyAlignment="1" applyProtection="1">
      <alignment horizontal="left" vertical="center" wrapText="1"/>
      <protection hidden="1"/>
    </xf>
    <xf numFmtId="0" fontId="57" fillId="0" borderId="68" xfId="0" applyFont="1" applyBorder="1" applyAlignment="1" applyProtection="1">
      <alignment horizontal="left" vertical="center" wrapText="1"/>
      <protection hidden="1"/>
    </xf>
    <xf numFmtId="0" fontId="57" fillId="0" borderId="6" xfId="0" applyFont="1" applyBorder="1" applyAlignment="1" applyProtection="1">
      <alignment horizontal="left" vertical="center" wrapText="1"/>
      <protection hidden="1"/>
    </xf>
    <xf numFmtId="0" fontId="57" fillId="0" borderId="7" xfId="0" applyFont="1" applyBorder="1" applyAlignment="1" applyProtection="1">
      <alignment horizontal="left" vertical="center" wrapText="1"/>
      <protection hidden="1"/>
    </xf>
    <xf numFmtId="0" fontId="57" fillId="0" borderId="8" xfId="0" applyFont="1" applyBorder="1" applyAlignment="1" applyProtection="1">
      <alignment horizontal="left" vertical="center" wrapText="1"/>
      <protection hidden="1"/>
    </xf>
    <xf numFmtId="49" fontId="48" fillId="0" borderId="14" xfId="0" applyNumberFormat="1" applyFont="1" applyBorder="1" applyAlignment="1" applyProtection="1">
      <alignment horizontal="center" vertical="center" wrapText="1"/>
      <protection hidden="1"/>
    </xf>
    <xf numFmtId="49" fontId="41" fillId="0" borderId="11" xfId="0" applyNumberFormat="1" applyFont="1" applyBorder="1" applyAlignment="1" applyProtection="1">
      <alignment horizontal="center" vertical="center" wrapText="1"/>
      <protection hidden="1"/>
    </xf>
    <xf numFmtId="49" fontId="41" fillId="0" borderId="40" xfId="0" applyNumberFormat="1" applyFont="1" applyBorder="1" applyAlignment="1" applyProtection="1">
      <alignment horizontal="center" vertical="center" wrapText="1"/>
      <protection hidden="1"/>
    </xf>
    <xf numFmtId="49" fontId="41" fillId="0" borderId="14" xfId="0" applyNumberFormat="1" applyFont="1" applyBorder="1" applyAlignment="1" applyProtection="1">
      <alignment horizontal="center" vertical="center" wrapText="1"/>
      <protection hidden="1"/>
    </xf>
    <xf numFmtId="0" fontId="41" fillId="0" borderId="14" xfId="0" applyFont="1" applyBorder="1" applyAlignment="1" applyProtection="1">
      <alignment horizontal="center" vertical="center" wrapText="1"/>
      <protection hidden="1"/>
    </xf>
    <xf numFmtId="3" fontId="92" fillId="0" borderId="76" xfId="0" applyNumberFormat="1" applyFont="1" applyBorder="1" applyAlignment="1" applyProtection="1">
      <alignment horizontal="right" vertical="center"/>
      <protection hidden="1"/>
    </xf>
    <xf numFmtId="3" fontId="92" fillId="0" borderId="7" xfId="0" applyNumberFormat="1" applyFont="1" applyBorder="1" applyAlignment="1" applyProtection="1">
      <alignment horizontal="right" vertical="center"/>
      <protection hidden="1"/>
    </xf>
    <xf numFmtId="3" fontId="92" fillId="0" borderId="77" xfId="0" applyNumberFormat="1" applyFont="1" applyBorder="1" applyAlignment="1" applyProtection="1">
      <alignment horizontal="right" vertical="center"/>
      <protection hidden="1"/>
    </xf>
    <xf numFmtId="0" fontId="57" fillId="0" borderId="5" xfId="0" applyFont="1" applyBorder="1" applyAlignment="1" applyProtection="1">
      <alignment vertical="center" wrapText="1"/>
      <protection hidden="1"/>
    </xf>
    <xf numFmtId="0" fontId="50" fillId="0" borderId="20" xfId="0" applyFont="1" applyBorder="1" applyAlignment="1" applyProtection="1">
      <alignment horizontal="left" vertical="center" wrapText="1"/>
      <protection hidden="1"/>
    </xf>
    <xf numFmtId="0" fontId="57" fillId="0" borderId="20" xfId="0" applyFont="1" applyBorder="1" applyAlignment="1" applyProtection="1">
      <alignment horizontal="left" vertical="center" wrapText="1"/>
      <protection hidden="1"/>
    </xf>
    <xf numFmtId="49" fontId="52" fillId="0" borderId="49" xfId="0" applyNumberFormat="1" applyFont="1" applyBorder="1" applyAlignment="1" applyProtection="1">
      <alignment horizontal="center" vertical="center"/>
      <protection hidden="1"/>
    </xf>
    <xf numFmtId="49" fontId="41" fillId="0" borderId="13" xfId="0" applyNumberFormat="1" applyFont="1" applyBorder="1" applyAlignment="1" applyProtection="1">
      <alignment horizontal="center" vertical="center"/>
      <protection hidden="1"/>
    </xf>
    <xf numFmtId="0" fontId="50" fillId="0" borderId="56" xfId="0" applyFont="1" applyBorder="1" applyAlignment="1" applyProtection="1">
      <alignment horizontal="left" wrapText="1"/>
      <protection hidden="1"/>
    </xf>
    <xf numFmtId="0" fontId="57" fillId="0" borderId="11" xfId="0" applyFont="1" applyBorder="1" applyAlignment="1" applyProtection="1">
      <alignment horizontal="left" wrapText="1"/>
      <protection hidden="1"/>
    </xf>
    <xf numFmtId="0" fontId="57" fillId="0" borderId="40" xfId="0" applyFont="1" applyBorder="1" applyAlignment="1" applyProtection="1">
      <alignment horizontal="left" wrapText="1"/>
      <protection hidden="1"/>
    </xf>
    <xf numFmtId="49" fontId="52" fillId="0" borderId="72" xfId="0" applyNumberFormat="1" applyFont="1" applyBorder="1" applyAlignment="1" applyProtection="1">
      <alignment horizontal="center" vertical="center" wrapText="1"/>
      <protection hidden="1"/>
    </xf>
    <xf numFmtId="0" fontId="41" fillId="0" borderId="31" xfId="0" applyFont="1" applyBorder="1" applyAlignment="1" applyProtection="1">
      <alignment horizontal="center" vertical="center" wrapText="1"/>
      <protection hidden="1"/>
    </xf>
    <xf numFmtId="0" fontId="57" fillId="0" borderId="58" xfId="0" applyFont="1" applyBorder="1" applyAlignment="1" applyProtection="1">
      <alignment horizontal="left" vertical="center" wrapText="1"/>
      <protection hidden="1"/>
    </xf>
    <xf numFmtId="0" fontId="57" fillId="0" borderId="5" xfId="0" applyFont="1" applyBorder="1" applyAlignment="1" applyProtection="1">
      <alignment vertical="center"/>
      <protection hidden="1"/>
    </xf>
    <xf numFmtId="0" fontId="41" fillId="0" borderId="58" xfId="0" applyFont="1" applyBorder="1" applyAlignment="1" applyProtection="1">
      <alignment horizontal="left" vertical="center" wrapText="1"/>
      <protection hidden="1"/>
    </xf>
    <xf numFmtId="0" fontId="41" fillId="0" borderId="31" xfId="0" applyFont="1" applyBorder="1" applyAlignment="1" applyProtection="1">
      <alignment horizontal="left" vertical="center"/>
      <protection hidden="1"/>
    </xf>
    <xf numFmtId="0" fontId="41" fillId="0" borderId="59" xfId="0" applyFont="1" applyBorder="1" applyAlignment="1" applyProtection="1">
      <alignment horizontal="left" vertical="center"/>
      <protection hidden="1"/>
    </xf>
    <xf numFmtId="0" fontId="41" fillId="0" borderId="6" xfId="0" applyFont="1" applyBorder="1" applyAlignment="1" applyProtection="1">
      <alignment horizontal="left" vertical="center"/>
      <protection hidden="1"/>
    </xf>
    <xf numFmtId="0" fontId="41" fillId="0" borderId="7" xfId="0" applyFont="1" applyBorder="1" applyAlignment="1" applyProtection="1">
      <alignment horizontal="left" vertical="center"/>
      <protection hidden="1"/>
    </xf>
    <xf numFmtId="0" fontId="41" fillId="0" borderId="8" xfId="0" applyFont="1" applyBorder="1" applyAlignment="1" applyProtection="1">
      <alignment horizontal="left" vertical="center"/>
      <protection hidden="1"/>
    </xf>
    <xf numFmtId="0" fontId="57" fillId="0" borderId="5" xfId="0" applyFont="1" applyBorder="1" applyProtection="1">
      <protection hidden="1"/>
    </xf>
    <xf numFmtId="49" fontId="41" fillId="0" borderId="48" xfId="0" applyNumberFormat="1" applyFont="1" applyBorder="1" applyAlignment="1" applyProtection="1">
      <alignment horizontal="center" vertical="center"/>
      <protection hidden="1"/>
    </xf>
    <xf numFmtId="49" fontId="41" fillId="0" borderId="80" xfId="0" applyNumberFormat="1" applyFont="1" applyBorder="1" applyAlignment="1" applyProtection="1">
      <alignment horizontal="center" vertical="center"/>
      <protection hidden="1"/>
    </xf>
    <xf numFmtId="49" fontId="41" fillId="0" borderId="57" xfId="0" applyNumberFormat="1" applyFont="1" applyBorder="1" applyAlignment="1" applyProtection="1">
      <alignment horizontal="center" vertical="center"/>
      <protection hidden="1"/>
    </xf>
    <xf numFmtId="0" fontId="47" fillId="0" borderId="4" xfId="0" applyFont="1" applyBorder="1" applyAlignment="1" applyProtection="1">
      <alignment vertical="center"/>
      <protection hidden="1"/>
    </xf>
    <xf numFmtId="0" fontId="57" fillId="0" borderId="4" xfId="0" applyFont="1" applyBorder="1" applyAlignment="1" applyProtection="1">
      <alignment vertical="center"/>
      <protection hidden="1"/>
    </xf>
    <xf numFmtId="0" fontId="47" fillId="0" borderId="4" xfId="0" applyFont="1" applyBorder="1" applyAlignment="1" applyProtection="1">
      <alignment horizontal="left" vertical="center" wrapText="1"/>
      <protection hidden="1"/>
    </xf>
    <xf numFmtId="0" fontId="52" fillId="0" borderId="58" xfId="0" applyFont="1" applyBorder="1" applyAlignment="1" applyProtection="1">
      <alignment horizontal="left" vertical="center"/>
      <protection hidden="1"/>
    </xf>
    <xf numFmtId="0" fontId="52" fillId="0" borderId="31" xfId="0" applyFont="1" applyBorder="1" applyAlignment="1" applyProtection="1">
      <alignment horizontal="left" vertical="center"/>
      <protection hidden="1"/>
    </xf>
    <xf numFmtId="0" fontId="52" fillId="0" borderId="59" xfId="0" applyFont="1" applyBorder="1" applyAlignment="1" applyProtection="1">
      <alignment horizontal="left" vertical="center"/>
      <protection hidden="1"/>
    </xf>
    <xf numFmtId="0" fontId="52" fillId="0" borderId="6" xfId="0" applyFont="1" applyBorder="1" applyAlignment="1" applyProtection="1">
      <alignment horizontal="left" vertical="center"/>
      <protection hidden="1"/>
    </xf>
    <xf numFmtId="0" fontId="52" fillId="0" borderId="7" xfId="0" applyFont="1" applyBorder="1" applyAlignment="1" applyProtection="1">
      <alignment horizontal="left" vertical="center"/>
      <protection hidden="1"/>
    </xf>
    <xf numFmtId="0" fontId="52" fillId="0" borderId="8" xfId="0" applyFont="1" applyBorder="1" applyAlignment="1" applyProtection="1">
      <alignment horizontal="left" vertical="center"/>
      <protection hidden="1"/>
    </xf>
    <xf numFmtId="0" fontId="47" fillId="0" borderId="5" xfId="0" applyFont="1" applyBorder="1" applyAlignment="1" applyProtection="1">
      <alignment vertical="center"/>
      <protection hidden="1"/>
    </xf>
    <xf numFmtId="0" fontId="50" fillId="0" borderId="58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68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57" fillId="0" borderId="72" xfId="0" applyFont="1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horizontal="left" vertical="center" wrapText="1"/>
      <protection hidden="1"/>
    </xf>
    <xf numFmtId="0" fontId="0" fillId="0" borderId="59" xfId="0" applyBorder="1" applyAlignment="1" applyProtection="1">
      <alignment horizontal="left" vertical="center" wrapText="1"/>
      <protection hidden="1"/>
    </xf>
    <xf numFmtId="0" fontId="0" fillId="0" borderId="75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8" xfId="0" applyBorder="1" applyAlignment="1" applyProtection="1">
      <alignment horizontal="left" vertical="center" wrapText="1"/>
      <protection hidden="1"/>
    </xf>
    <xf numFmtId="0" fontId="0" fillId="0" borderId="76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57" fillId="0" borderId="75" xfId="0" applyFont="1" applyBorder="1" applyAlignment="1" applyProtection="1">
      <alignment horizontal="left" vertical="center" wrapText="1"/>
      <protection hidden="1"/>
    </xf>
    <xf numFmtId="49" fontId="52" fillId="0" borderId="59" xfId="0" applyNumberFormat="1" applyFont="1" applyBorder="1" applyAlignment="1" applyProtection="1">
      <alignment horizontal="center" vertical="center" wrapText="1"/>
      <protection hidden="1"/>
    </xf>
    <xf numFmtId="49" fontId="52" fillId="0" borderId="75" xfId="0" applyNumberFormat="1" applyFont="1" applyBorder="1" applyAlignment="1" applyProtection="1">
      <alignment horizontal="center" vertical="center" wrapText="1"/>
      <protection hidden="1"/>
    </xf>
    <xf numFmtId="49" fontId="52" fillId="0" borderId="0" xfId="0" applyNumberFormat="1" applyFont="1" applyAlignment="1" applyProtection="1">
      <alignment horizontal="center" vertical="center" wrapText="1"/>
      <protection hidden="1"/>
    </xf>
    <xf numFmtId="49" fontId="52" fillId="0" borderId="68" xfId="0" applyNumberFormat="1" applyFont="1" applyBorder="1" applyAlignment="1" applyProtection="1">
      <alignment horizontal="center" vertical="center" wrapText="1"/>
      <protection hidden="1"/>
    </xf>
    <xf numFmtId="49" fontId="52" fillId="0" borderId="76" xfId="0" applyNumberFormat="1" applyFont="1" applyBorder="1" applyAlignment="1" applyProtection="1">
      <alignment horizontal="center" vertical="center" wrapText="1"/>
      <protection hidden="1"/>
    </xf>
    <xf numFmtId="49" fontId="52" fillId="0" borderId="7" xfId="0" applyNumberFormat="1" applyFont="1" applyBorder="1" applyAlignment="1" applyProtection="1">
      <alignment horizontal="center" vertical="center" wrapText="1"/>
      <protection hidden="1"/>
    </xf>
    <xf numFmtId="49" fontId="52" fillId="0" borderId="8" xfId="0" applyNumberFormat="1" applyFont="1" applyBorder="1" applyAlignment="1" applyProtection="1">
      <alignment horizontal="center" vertical="center" wrapText="1"/>
      <protection hidden="1"/>
    </xf>
    <xf numFmtId="0" fontId="47" fillId="0" borderId="72" xfId="0" applyFont="1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vertical="center"/>
      <protection hidden="1"/>
    </xf>
    <xf numFmtId="0" fontId="0" fillId="0" borderId="75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68" xfId="0" applyBorder="1" applyAlignment="1" applyProtection="1">
      <alignment vertical="center"/>
      <protection hidden="1"/>
    </xf>
    <xf numFmtId="0" fontId="0" fillId="0" borderId="76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83" fillId="0" borderId="72" xfId="0" applyFont="1" applyBorder="1" applyAlignment="1" applyProtection="1">
      <alignment horizontal="center" vertical="center" textRotation="90" wrapText="1"/>
      <protection hidden="1"/>
    </xf>
    <xf numFmtId="0" fontId="80" fillId="0" borderId="31" xfId="0" applyFont="1" applyBorder="1" applyAlignment="1" applyProtection="1">
      <alignment horizontal="center" vertical="center" textRotation="90" wrapText="1"/>
      <protection hidden="1"/>
    </xf>
    <xf numFmtId="0" fontId="80" fillId="0" borderId="59" xfId="0" applyFont="1" applyBorder="1" applyAlignment="1" applyProtection="1">
      <alignment horizontal="center" vertical="center" textRotation="90" wrapText="1"/>
      <protection hidden="1"/>
    </xf>
    <xf numFmtId="0" fontId="80" fillId="0" borderId="75" xfId="0" applyFont="1" applyBorder="1" applyAlignment="1" applyProtection="1">
      <alignment horizontal="center" vertical="center" textRotation="90" wrapText="1"/>
      <protection hidden="1"/>
    </xf>
    <xf numFmtId="0" fontId="80" fillId="0" borderId="0" xfId="0" applyFont="1" applyAlignment="1" applyProtection="1">
      <alignment horizontal="center" vertical="center" textRotation="90" wrapText="1"/>
      <protection hidden="1"/>
    </xf>
    <xf numFmtId="0" fontId="80" fillId="0" borderId="68" xfId="0" applyFont="1" applyBorder="1" applyAlignment="1" applyProtection="1">
      <alignment horizontal="center" vertical="center" textRotation="90" wrapText="1"/>
      <protection hidden="1"/>
    </xf>
    <xf numFmtId="0" fontId="80" fillId="0" borderId="76" xfId="0" applyFont="1" applyBorder="1" applyAlignment="1" applyProtection="1">
      <alignment horizontal="center" vertical="center" textRotation="90" wrapText="1"/>
      <protection hidden="1"/>
    </xf>
    <xf numFmtId="0" fontId="80" fillId="0" borderId="7" xfId="0" applyFont="1" applyBorder="1" applyAlignment="1" applyProtection="1">
      <alignment horizontal="center" vertical="center" textRotation="90" wrapText="1"/>
      <protection hidden="1"/>
    </xf>
    <xf numFmtId="0" fontId="80" fillId="0" borderId="8" xfId="0" applyFont="1" applyBorder="1" applyAlignment="1" applyProtection="1">
      <alignment horizontal="center" vertical="center" textRotation="90" wrapText="1"/>
      <protection hidden="1"/>
    </xf>
    <xf numFmtId="0" fontId="41" fillId="0" borderId="11" xfId="0" applyFont="1" applyBorder="1" applyAlignment="1" applyProtection="1">
      <alignment horizontal="center" vertical="center"/>
      <protection hidden="1"/>
    </xf>
    <xf numFmtId="0" fontId="41" fillId="0" borderId="40" xfId="0" applyFont="1" applyBorder="1" applyAlignment="1" applyProtection="1">
      <alignment horizontal="center" vertical="center"/>
      <protection hidden="1"/>
    </xf>
    <xf numFmtId="0" fontId="41" fillId="0" borderId="14" xfId="0" applyFont="1" applyBorder="1" applyAlignment="1" applyProtection="1">
      <alignment horizontal="center" vertical="center"/>
      <protection hidden="1"/>
    </xf>
    <xf numFmtId="0" fontId="84" fillId="0" borderId="31" xfId="0" applyFont="1" applyBorder="1" applyAlignment="1" applyProtection="1">
      <alignment horizontal="center" vertical="center"/>
      <protection hidden="1"/>
    </xf>
    <xf numFmtId="0" fontId="84" fillId="0" borderId="59" xfId="0" applyFont="1" applyBorder="1" applyAlignment="1" applyProtection="1">
      <alignment horizontal="center" vertical="center"/>
      <protection hidden="1"/>
    </xf>
    <xf numFmtId="0" fontId="84" fillId="0" borderId="6" xfId="0" applyFont="1" applyBorder="1" applyAlignment="1" applyProtection="1">
      <alignment horizontal="center" vertical="center"/>
      <protection hidden="1"/>
    </xf>
    <xf numFmtId="0" fontId="84" fillId="0" borderId="7" xfId="0" applyFont="1" applyBorder="1" applyAlignment="1" applyProtection="1">
      <alignment horizontal="center" vertical="center"/>
      <protection hidden="1"/>
    </xf>
    <xf numFmtId="0" fontId="84" fillId="0" borderId="8" xfId="0" applyFont="1" applyBorder="1" applyAlignment="1" applyProtection="1">
      <alignment horizontal="center" vertical="center"/>
      <protection hidden="1"/>
    </xf>
    <xf numFmtId="49" fontId="67" fillId="0" borderId="31" xfId="0" applyNumberFormat="1" applyFont="1" applyBorder="1" applyAlignment="1" applyProtection="1">
      <alignment horizontal="center" vertical="center"/>
      <protection hidden="1"/>
    </xf>
    <xf numFmtId="3" fontId="67" fillId="0" borderId="72" xfId="0" applyNumberFormat="1" applyFont="1" applyBorder="1" applyAlignment="1" applyProtection="1">
      <alignment horizontal="center" vertical="center"/>
      <protection hidden="1"/>
    </xf>
    <xf numFmtId="0" fontId="84" fillId="0" borderId="73" xfId="0" applyFont="1" applyBorder="1" applyAlignment="1" applyProtection="1">
      <alignment horizontal="center" vertical="center"/>
      <protection hidden="1"/>
    </xf>
    <xf numFmtId="0" fontId="84" fillId="0" borderId="76" xfId="0" applyFont="1" applyBorder="1" applyAlignment="1" applyProtection="1">
      <alignment horizontal="center" vertical="center"/>
      <protection hidden="1"/>
    </xf>
    <xf numFmtId="0" fontId="84" fillId="0" borderId="77" xfId="0" applyFont="1" applyBorder="1" applyAlignment="1" applyProtection="1">
      <alignment horizontal="center" vertical="center"/>
      <protection hidden="1"/>
    </xf>
    <xf numFmtId="0" fontId="47" fillId="0" borderId="58" xfId="0" applyFont="1" applyBorder="1" applyAlignment="1" applyProtection="1">
      <alignment horizontal="center" vertical="center" textRotation="90" wrapText="1"/>
      <protection hidden="1"/>
    </xf>
    <xf numFmtId="0" fontId="0" fillId="0" borderId="31" xfId="0" applyBorder="1" applyAlignment="1" applyProtection="1">
      <alignment horizontal="center" vertical="center" textRotation="90" wrapText="1"/>
      <protection hidden="1"/>
    </xf>
    <xf numFmtId="0" fontId="0" fillId="0" borderId="59" xfId="0" applyBorder="1" applyAlignment="1" applyProtection="1">
      <alignment horizontal="center" vertical="center" textRotation="90" wrapText="1"/>
      <protection hidden="1"/>
    </xf>
    <xf numFmtId="0" fontId="0" fillId="0" borderId="67" xfId="0" applyBorder="1" applyAlignment="1" applyProtection="1">
      <alignment horizontal="center" vertical="center" textRotation="90" wrapText="1"/>
      <protection hidden="1"/>
    </xf>
    <xf numFmtId="0" fontId="0" fillId="0" borderId="0" xfId="0" applyAlignment="1" applyProtection="1">
      <alignment horizontal="center" vertical="center" textRotation="90" wrapText="1"/>
      <protection hidden="1"/>
    </xf>
    <xf numFmtId="0" fontId="0" fillId="0" borderId="68" xfId="0" applyBorder="1" applyAlignment="1" applyProtection="1">
      <alignment horizontal="center" vertical="center" textRotation="90" wrapText="1"/>
      <protection hidden="1"/>
    </xf>
    <xf numFmtId="0" fontId="0" fillId="0" borderId="6" xfId="0" applyBorder="1" applyAlignment="1" applyProtection="1">
      <alignment horizontal="center" vertical="center" textRotation="90" wrapText="1"/>
      <protection hidden="1"/>
    </xf>
    <xf numFmtId="0" fontId="0" fillId="0" borderId="7" xfId="0" applyBorder="1" applyAlignment="1" applyProtection="1">
      <alignment horizontal="center" vertical="center" textRotation="90" wrapText="1"/>
      <protection hidden="1"/>
    </xf>
    <xf numFmtId="0" fontId="0" fillId="0" borderId="8" xfId="0" applyBorder="1" applyAlignment="1" applyProtection="1">
      <alignment horizontal="center" vertical="center" textRotation="90" wrapText="1"/>
      <protection hidden="1"/>
    </xf>
    <xf numFmtId="0" fontId="46" fillId="0" borderId="72" xfId="0" applyFont="1" applyBorder="1" applyAlignment="1" applyProtection="1">
      <alignment horizontal="center" vertical="center" textRotation="90" wrapText="1"/>
      <protection hidden="1"/>
    </xf>
    <xf numFmtId="49" fontId="67" fillId="0" borderId="37" xfId="0" applyNumberFormat="1" applyFont="1" applyBorder="1" applyAlignment="1" applyProtection="1">
      <alignment horizontal="center" vertical="center"/>
      <protection hidden="1"/>
    </xf>
    <xf numFmtId="49" fontId="67" fillId="0" borderId="9" xfId="0" applyNumberFormat="1" applyFont="1" applyBorder="1" applyAlignment="1" applyProtection="1">
      <alignment horizontal="center" vertical="center"/>
      <protection hidden="1"/>
    </xf>
    <xf numFmtId="49" fontId="67" fillId="0" borderId="41" xfId="0" applyNumberFormat="1" applyFont="1" applyBorder="1" applyAlignment="1" applyProtection="1">
      <alignment horizontal="center" vertical="center"/>
      <protection hidden="1"/>
    </xf>
    <xf numFmtId="49" fontId="67" fillId="0" borderId="65" xfId="0" applyNumberFormat="1" applyFont="1" applyBorder="1" applyAlignment="1" applyProtection="1">
      <alignment horizontal="center" vertical="center"/>
      <protection hidden="1"/>
    </xf>
    <xf numFmtId="0" fontId="81" fillId="0" borderId="56" xfId="0" applyFont="1" applyBorder="1" applyAlignment="1" applyProtection="1">
      <alignment horizontal="center" vertical="center"/>
      <protection hidden="1"/>
    </xf>
    <xf numFmtId="0" fontId="84" fillId="0" borderId="40" xfId="0" applyFont="1" applyBorder="1" applyAlignment="1" applyProtection="1">
      <alignment horizontal="center" vertical="center"/>
      <protection hidden="1"/>
    </xf>
    <xf numFmtId="0" fontId="52" fillId="0" borderId="4" xfId="0" applyFont="1" applyBorder="1" applyAlignment="1" applyProtection="1">
      <alignment horizontal="left" wrapText="1"/>
      <protection hidden="1"/>
    </xf>
    <xf numFmtId="0" fontId="41" fillId="0" borderId="5" xfId="0" applyFont="1" applyBorder="1" applyAlignment="1" applyProtection="1">
      <alignment horizontal="left" wrapText="1"/>
      <protection hidden="1"/>
    </xf>
    <xf numFmtId="0" fontId="48" fillId="0" borderId="14" xfId="0" applyFont="1" applyBorder="1" applyAlignment="1" applyProtection="1">
      <alignment horizontal="center" vertical="center"/>
      <protection hidden="1"/>
    </xf>
    <xf numFmtId="0" fontId="52" fillId="0" borderId="54" xfId="0" applyFont="1" applyBorder="1" applyAlignment="1" applyProtection="1">
      <alignment horizontal="left" wrapText="1"/>
      <protection hidden="1"/>
    </xf>
    <xf numFmtId="0" fontId="41" fillId="0" borderId="13" xfId="0" applyFont="1" applyBorder="1" applyAlignment="1" applyProtection="1">
      <alignment horizontal="left" wrapText="1"/>
      <protection hidden="1"/>
    </xf>
    <xf numFmtId="0" fontId="48" fillId="0" borderId="38" xfId="0" applyFont="1" applyBorder="1" applyAlignment="1" applyProtection="1">
      <alignment horizontal="center" vertical="center"/>
      <protection hidden="1"/>
    </xf>
    <xf numFmtId="0" fontId="41" fillId="0" borderId="49" xfId="0" applyFont="1" applyBorder="1" applyAlignment="1" applyProtection="1">
      <alignment horizontal="center" vertical="center"/>
      <protection hidden="1"/>
    </xf>
    <xf numFmtId="0" fontId="50" fillId="0" borderId="31" xfId="0" applyFont="1" applyBorder="1" applyProtection="1">
      <protection hidden="1"/>
    </xf>
    <xf numFmtId="0" fontId="50" fillId="0" borderId="59" xfId="0" applyFont="1" applyBorder="1" applyProtection="1">
      <protection hidden="1"/>
    </xf>
    <xf numFmtId="0" fontId="50" fillId="0" borderId="67" xfId="0" applyFont="1" applyBorder="1" applyProtection="1">
      <protection hidden="1"/>
    </xf>
    <xf numFmtId="0" fontId="50" fillId="0" borderId="0" xfId="0" applyFont="1" applyProtection="1">
      <protection hidden="1"/>
    </xf>
    <xf numFmtId="0" fontId="50" fillId="0" borderId="68" xfId="0" applyFont="1" applyBorder="1" applyProtection="1">
      <protection hidden="1"/>
    </xf>
    <xf numFmtId="0" fontId="50" fillId="0" borderId="6" xfId="0" applyFont="1" applyBorder="1" applyProtection="1">
      <protection hidden="1"/>
    </xf>
    <xf numFmtId="0" fontId="50" fillId="0" borderId="7" xfId="0" applyFont="1" applyBorder="1" applyProtection="1">
      <protection hidden="1"/>
    </xf>
    <xf numFmtId="0" fontId="50" fillId="0" borderId="8" xfId="0" applyFont="1" applyBorder="1" applyProtection="1">
      <protection hidden="1"/>
    </xf>
    <xf numFmtId="0" fontId="80" fillId="0" borderId="75" xfId="0" applyFont="1" applyBorder="1" applyProtection="1">
      <protection hidden="1"/>
    </xf>
    <xf numFmtId="0" fontId="80" fillId="0" borderId="76" xfId="0" applyFont="1" applyBorder="1" applyProtection="1">
      <protection hidden="1"/>
    </xf>
    <xf numFmtId="0" fontId="57" fillId="0" borderId="72" xfId="0" applyFont="1" applyBorder="1" applyAlignment="1" applyProtection="1">
      <alignment vertical="center"/>
      <protection hidden="1"/>
    </xf>
    <xf numFmtId="0" fontId="52" fillId="0" borderId="58" xfId="0" applyFont="1" applyBorder="1" applyAlignment="1" applyProtection="1">
      <alignment vertical="center"/>
      <protection hidden="1"/>
    </xf>
    <xf numFmtId="0" fontId="52" fillId="0" borderId="31" xfId="0" applyFont="1" applyBorder="1" applyAlignment="1" applyProtection="1">
      <alignment vertical="center"/>
      <protection hidden="1"/>
    </xf>
    <xf numFmtId="0" fontId="52" fillId="0" borderId="59" xfId="0" applyFont="1" applyBorder="1" applyAlignment="1" applyProtection="1">
      <alignment vertical="center"/>
      <protection hidden="1"/>
    </xf>
    <xf numFmtId="0" fontId="52" fillId="0" borderId="6" xfId="0" applyFont="1" applyBorder="1" applyAlignment="1" applyProtection="1">
      <alignment vertical="center"/>
      <protection hidden="1"/>
    </xf>
    <xf numFmtId="0" fontId="52" fillId="0" borderId="7" xfId="0" applyFont="1" applyBorder="1" applyAlignment="1" applyProtection="1">
      <alignment vertical="center"/>
      <protection hidden="1"/>
    </xf>
    <xf numFmtId="0" fontId="52" fillId="0" borderId="8" xfId="0" applyFont="1" applyBorder="1" applyAlignment="1" applyProtection="1">
      <alignment vertical="center"/>
      <protection hidden="1"/>
    </xf>
    <xf numFmtId="0" fontId="52" fillId="0" borderId="19" xfId="0" applyFont="1" applyBorder="1" applyAlignment="1" applyProtection="1">
      <alignment horizontal="center" vertical="center" textRotation="90"/>
      <protection hidden="1"/>
    </xf>
    <xf numFmtId="0" fontId="41" fillId="0" borderId="79" xfId="0" applyFont="1" applyBorder="1" applyAlignment="1" applyProtection="1">
      <alignment horizontal="center" vertical="center" textRotation="90"/>
      <protection hidden="1"/>
    </xf>
    <xf numFmtId="0" fontId="41" fillId="0" borderId="60" xfId="0" applyFont="1" applyBorder="1" applyAlignment="1" applyProtection="1">
      <alignment horizontal="center" vertical="center" textRotation="90"/>
      <protection hidden="1"/>
    </xf>
    <xf numFmtId="0" fontId="57" fillId="0" borderId="76" xfId="0" applyFont="1" applyBorder="1" applyAlignment="1" applyProtection="1">
      <alignment vertical="center" wrapText="1"/>
      <protection hidden="1"/>
    </xf>
    <xf numFmtId="49" fontId="41" fillId="0" borderId="31" xfId="0" applyNumberFormat="1" applyFont="1" applyBorder="1" applyAlignment="1" applyProtection="1">
      <alignment horizontal="center" vertical="center" wrapText="1"/>
      <protection hidden="1"/>
    </xf>
    <xf numFmtId="49" fontId="41" fillId="0" borderId="59" xfId="0" applyNumberFormat="1" applyFont="1" applyBorder="1" applyAlignment="1" applyProtection="1">
      <alignment horizontal="center" vertical="center" wrapText="1"/>
      <protection hidden="1"/>
    </xf>
    <xf numFmtId="49" fontId="41" fillId="0" borderId="76" xfId="0" applyNumberFormat="1" applyFont="1" applyBorder="1" applyAlignment="1" applyProtection="1">
      <alignment horizontal="center" vertical="center" wrapText="1"/>
      <protection hidden="1"/>
    </xf>
    <xf numFmtId="49" fontId="41" fillId="0" borderId="7" xfId="0" applyNumberFormat="1" applyFont="1" applyBorder="1" applyAlignment="1" applyProtection="1">
      <alignment horizontal="center" vertical="center" wrapText="1"/>
      <protection hidden="1"/>
    </xf>
    <xf numFmtId="49" fontId="41" fillId="0" borderId="8" xfId="0" applyNumberFormat="1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vertical="center" wrapText="1"/>
      <protection hidden="1"/>
    </xf>
    <xf numFmtId="0" fontId="0" fillId="0" borderId="59" xfId="0" applyBorder="1" applyAlignment="1" applyProtection="1">
      <alignment vertical="center" wrapText="1"/>
      <protection hidden="1"/>
    </xf>
    <xf numFmtId="0" fontId="0" fillId="0" borderId="75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68" xfId="0" applyBorder="1" applyAlignment="1" applyProtection="1">
      <alignment vertical="center" wrapText="1"/>
      <protection hidden="1"/>
    </xf>
    <xf numFmtId="0" fontId="0" fillId="0" borderId="76" xfId="0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49" fontId="41" fillId="0" borderId="31" xfId="0" applyNumberFormat="1" applyFont="1" applyBorder="1" applyAlignment="1" applyProtection="1">
      <alignment horizontal="center" vertical="center"/>
      <protection hidden="1"/>
    </xf>
    <xf numFmtId="49" fontId="41" fillId="0" borderId="0" xfId="0" applyNumberFormat="1" applyFont="1" applyAlignment="1" applyProtection="1">
      <alignment horizontal="center" vertical="center"/>
      <protection hidden="1"/>
    </xf>
    <xf numFmtId="49" fontId="41" fillId="0" borderId="7" xfId="0" applyNumberFormat="1" applyFont="1" applyBorder="1" applyAlignment="1" applyProtection="1">
      <alignment horizontal="center" vertical="center"/>
      <protection hidden="1"/>
    </xf>
    <xf numFmtId="0" fontId="47" fillId="0" borderId="72" xfId="0" applyFont="1" applyBorder="1" applyAlignment="1" applyProtection="1">
      <alignment horizontal="left" vertical="center"/>
      <protection hidden="1"/>
    </xf>
    <xf numFmtId="0" fontId="47" fillId="0" borderId="31" xfId="0" applyFont="1" applyBorder="1" applyAlignment="1" applyProtection="1">
      <alignment horizontal="left" vertical="center"/>
      <protection hidden="1"/>
    </xf>
    <xf numFmtId="0" fontId="47" fillId="0" borderId="59" xfId="0" applyFont="1" applyBorder="1" applyAlignment="1" applyProtection="1">
      <alignment horizontal="left" vertical="center"/>
      <protection hidden="1"/>
    </xf>
    <xf numFmtId="0" fontId="47" fillId="0" borderId="76" xfId="0" applyFont="1" applyBorder="1" applyAlignment="1" applyProtection="1">
      <alignment horizontal="left" vertical="center"/>
      <protection hidden="1"/>
    </xf>
    <xf numFmtId="0" fontId="47" fillId="0" borderId="7" xfId="0" applyFont="1" applyBorder="1" applyAlignment="1" applyProtection="1">
      <alignment horizontal="left" vertical="center"/>
      <protection hidden="1"/>
    </xf>
    <xf numFmtId="0" fontId="47" fillId="0" borderId="8" xfId="0" applyFont="1" applyBorder="1" applyAlignment="1" applyProtection="1">
      <alignment horizontal="left" vertical="center"/>
      <protection hidden="1"/>
    </xf>
    <xf numFmtId="0" fontId="81" fillId="0" borderId="62" xfId="0" applyFont="1" applyBorder="1" applyProtection="1">
      <protection hidden="1"/>
    </xf>
    <xf numFmtId="0" fontId="41" fillId="0" borderId="9" xfId="0" applyFont="1" applyBorder="1" applyProtection="1">
      <protection hidden="1"/>
    </xf>
    <xf numFmtId="0" fontId="41" fillId="0" borderId="41" xfId="0" applyFont="1" applyBorder="1" applyProtection="1">
      <protection hidden="1"/>
    </xf>
    <xf numFmtId="3" fontId="81" fillId="0" borderId="14" xfId="0" applyNumberFormat="1" applyFont="1" applyBorder="1" applyAlignment="1" applyProtection="1">
      <alignment horizontal="center" vertical="center"/>
      <protection hidden="1"/>
    </xf>
    <xf numFmtId="0" fontId="41" fillId="0" borderId="38" xfId="0" applyFont="1" applyBorder="1" applyAlignment="1" applyProtection="1">
      <alignment horizontal="center" vertical="center"/>
      <protection hidden="1"/>
    </xf>
    <xf numFmtId="0" fontId="41" fillId="0" borderId="12" xfId="0" applyFont="1" applyBorder="1" applyAlignment="1" applyProtection="1">
      <alignment horizontal="center" vertical="center"/>
      <protection hidden="1"/>
    </xf>
    <xf numFmtId="0" fontId="52" fillId="0" borderId="72" xfId="0" applyFont="1" applyBorder="1" applyAlignment="1" applyProtection="1">
      <alignment horizontal="left" vertical="center"/>
      <protection hidden="1"/>
    </xf>
    <xf numFmtId="0" fontId="52" fillId="0" borderId="76" xfId="0" applyFont="1" applyBorder="1" applyAlignment="1" applyProtection="1">
      <alignment horizontal="left" vertical="center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7" fillId="0" borderId="68" xfId="0" applyFont="1" applyBorder="1" applyAlignment="1" applyProtection="1">
      <alignment horizontal="left" vertical="center"/>
      <protection hidden="1"/>
    </xf>
    <xf numFmtId="0" fontId="48" fillId="0" borderId="58" xfId="0" applyFont="1" applyBorder="1" applyProtection="1">
      <protection hidden="1"/>
    </xf>
    <xf numFmtId="0" fontId="48" fillId="0" borderId="31" xfId="0" applyFont="1" applyBorder="1" applyProtection="1">
      <protection hidden="1"/>
    </xf>
    <xf numFmtId="0" fontId="48" fillId="0" borderId="59" xfId="0" applyFont="1" applyBorder="1" applyProtection="1">
      <protection hidden="1"/>
    </xf>
    <xf numFmtId="0" fontId="48" fillId="0" borderId="6" xfId="0" applyFont="1" applyBorder="1" applyProtection="1">
      <protection hidden="1"/>
    </xf>
    <xf numFmtId="0" fontId="48" fillId="0" borderId="7" xfId="0" applyFont="1" applyBorder="1" applyProtection="1">
      <protection hidden="1"/>
    </xf>
    <xf numFmtId="0" fontId="48" fillId="0" borderId="8" xfId="0" applyFont="1" applyBorder="1" applyProtection="1">
      <protection hidden="1"/>
    </xf>
    <xf numFmtId="0" fontId="48" fillId="0" borderId="69" xfId="0" applyFont="1" applyBorder="1" applyProtection="1">
      <protection hidden="1"/>
    </xf>
    <xf numFmtId="0" fontId="48" fillId="0" borderId="63" xfId="0" applyFont="1" applyBorder="1" applyProtection="1">
      <protection hidden="1"/>
    </xf>
    <xf numFmtId="0" fontId="48" fillId="0" borderId="78" xfId="0" applyFont="1" applyBorder="1" applyProtection="1">
      <protection hidden="1"/>
    </xf>
    <xf numFmtId="0" fontId="80" fillId="0" borderId="58" xfId="0" applyFont="1" applyBorder="1" applyAlignment="1" applyProtection="1">
      <alignment vertical="center" wrapText="1"/>
      <protection hidden="1"/>
    </xf>
    <xf numFmtId="0" fontId="80" fillId="0" borderId="31" xfId="0" applyFont="1" applyBorder="1" applyAlignment="1" applyProtection="1">
      <alignment vertical="center" wrapText="1"/>
      <protection hidden="1"/>
    </xf>
    <xf numFmtId="0" fontId="80" fillId="0" borderId="59" xfId="0" applyFont="1" applyBorder="1" applyAlignment="1" applyProtection="1">
      <alignment vertical="center" wrapText="1"/>
      <protection hidden="1"/>
    </xf>
    <xf numFmtId="0" fontId="80" fillId="0" borderId="67" xfId="0" applyFont="1" applyBorder="1" applyAlignment="1" applyProtection="1">
      <alignment vertical="center" wrapText="1"/>
      <protection hidden="1"/>
    </xf>
    <xf numFmtId="0" fontId="80" fillId="0" borderId="0" xfId="0" applyFont="1" applyAlignment="1" applyProtection="1">
      <alignment vertical="center" wrapText="1"/>
      <protection hidden="1"/>
    </xf>
    <xf numFmtId="0" fontId="80" fillId="0" borderId="68" xfId="0" applyFont="1" applyBorder="1" applyAlignment="1" applyProtection="1">
      <alignment vertical="center" wrapText="1"/>
      <protection hidden="1"/>
    </xf>
    <xf numFmtId="0" fontId="80" fillId="0" borderId="6" xfId="0" applyFont="1" applyBorder="1" applyAlignment="1" applyProtection="1">
      <alignment vertical="center" wrapText="1"/>
      <protection hidden="1"/>
    </xf>
    <xf numFmtId="0" fontId="80" fillId="0" borderId="7" xfId="0" applyFont="1" applyBorder="1" applyAlignment="1" applyProtection="1">
      <alignment vertical="center" wrapText="1"/>
      <protection hidden="1"/>
    </xf>
    <xf numFmtId="0" fontId="80" fillId="0" borderId="8" xfId="0" applyFont="1" applyBorder="1" applyAlignment="1" applyProtection="1">
      <alignment vertical="center" wrapText="1"/>
      <protection hidden="1"/>
    </xf>
    <xf numFmtId="0" fontId="57" fillId="0" borderId="11" xfId="0" applyFont="1" applyBorder="1" applyAlignment="1" applyProtection="1">
      <alignment horizontal="left" vertical="center"/>
      <protection hidden="1"/>
    </xf>
    <xf numFmtId="0" fontId="57" fillId="0" borderId="40" xfId="0" applyFont="1" applyBorder="1" applyAlignment="1" applyProtection="1">
      <alignment horizontal="left" vertical="center"/>
      <protection hidden="1"/>
    </xf>
    <xf numFmtId="0" fontId="86" fillId="0" borderId="0" xfId="0" applyFont="1" applyProtection="1">
      <protection hidden="1"/>
    </xf>
    <xf numFmtId="0" fontId="86" fillId="0" borderId="63" xfId="0" applyFont="1" applyBorder="1" applyProtection="1">
      <protection hidden="1"/>
    </xf>
    <xf numFmtId="0" fontId="52" fillId="0" borderId="37" xfId="0" applyFont="1" applyBorder="1" applyAlignment="1" applyProtection="1">
      <alignment horizontal="left" vertical="center"/>
      <protection hidden="1"/>
    </xf>
    <xf numFmtId="0" fontId="41" fillId="0" borderId="9" xfId="0" applyFont="1" applyBorder="1" applyAlignment="1" applyProtection="1">
      <alignment horizontal="left" vertical="center"/>
      <protection hidden="1"/>
    </xf>
    <xf numFmtId="0" fontId="41" fillId="0" borderId="41" xfId="0" applyFont="1" applyBorder="1" applyAlignment="1" applyProtection="1">
      <alignment horizontal="left" vertical="center"/>
      <protection hidden="1"/>
    </xf>
    <xf numFmtId="0" fontId="41" fillId="0" borderId="14" xfId="0" applyFont="1" applyBorder="1" applyAlignment="1" applyProtection="1">
      <alignment horizontal="left" vertical="center"/>
      <protection hidden="1"/>
    </xf>
    <xf numFmtId="0" fontId="41" fillId="0" borderId="11" xfId="0" applyFont="1" applyBorder="1" applyAlignment="1" applyProtection="1">
      <alignment horizontal="left" vertical="center"/>
      <protection hidden="1"/>
    </xf>
    <xf numFmtId="0" fontId="41" fillId="0" borderId="40" xfId="0" applyFont="1" applyBorder="1" applyAlignment="1" applyProtection="1">
      <alignment horizontal="left" vertical="center"/>
      <protection hidden="1"/>
    </xf>
    <xf numFmtId="0" fontId="84" fillId="0" borderId="41" xfId="0" applyFont="1" applyBorder="1" applyAlignment="1" applyProtection="1">
      <alignment horizontal="center" vertical="center"/>
      <protection hidden="1"/>
    </xf>
    <xf numFmtId="1" fontId="67" fillId="0" borderId="37" xfId="0" applyNumberFormat="1" applyFont="1" applyBorder="1" applyAlignment="1" applyProtection="1">
      <alignment horizontal="center" vertical="center"/>
      <protection hidden="1"/>
    </xf>
    <xf numFmtId="0" fontId="67" fillId="0" borderId="56" xfId="0" applyFont="1" applyBorder="1" applyAlignment="1" applyProtection="1">
      <alignment horizontal="left" vertical="center" wrapText="1"/>
      <protection hidden="1"/>
    </xf>
    <xf numFmtId="0" fontId="48" fillId="0" borderId="11" xfId="0" applyFont="1" applyBorder="1" applyAlignment="1" applyProtection="1">
      <alignment horizontal="left" vertical="center" wrapText="1"/>
      <protection hidden="1"/>
    </xf>
    <xf numFmtId="0" fontId="48" fillId="0" borderId="56" xfId="0" applyFont="1" applyBorder="1" applyAlignment="1" applyProtection="1">
      <alignment horizontal="left" vertical="center" wrapText="1"/>
      <protection hidden="1"/>
    </xf>
    <xf numFmtId="0" fontId="52" fillId="0" borderId="11" xfId="0" applyFont="1" applyBorder="1" applyAlignment="1" applyProtection="1">
      <alignment horizontal="left" vertical="top" wrapText="1"/>
      <protection hidden="1"/>
    </xf>
    <xf numFmtId="0" fontId="48" fillId="0" borderId="11" xfId="0" applyFont="1" applyBorder="1" applyProtection="1">
      <protection hidden="1"/>
    </xf>
    <xf numFmtId="0" fontId="0" fillId="0" borderId="61" xfId="0" applyBorder="1" applyProtection="1">
      <protection hidden="1"/>
    </xf>
    <xf numFmtId="0" fontId="47" fillId="0" borderId="59" xfId="0" applyFont="1" applyBorder="1" applyAlignment="1" applyProtection="1">
      <alignment vertical="center" wrapText="1"/>
      <protection hidden="1"/>
    </xf>
    <xf numFmtId="0" fontId="47" fillId="0" borderId="6" xfId="0" applyFont="1" applyBorder="1" applyAlignment="1" applyProtection="1">
      <alignment vertical="center" wrapText="1"/>
      <protection hidden="1"/>
    </xf>
    <xf numFmtId="0" fontId="47" fillId="0" borderId="7" xfId="0" applyFont="1" applyBorder="1" applyAlignment="1" applyProtection="1">
      <alignment vertical="center" wrapText="1"/>
      <protection hidden="1"/>
    </xf>
    <xf numFmtId="0" fontId="47" fillId="0" borderId="8" xfId="0" applyFont="1" applyBorder="1" applyAlignment="1" applyProtection="1">
      <alignment vertical="center" wrapText="1"/>
      <protection hidden="1"/>
    </xf>
    <xf numFmtId="0" fontId="45" fillId="0" borderId="56" xfId="0" applyFont="1" applyBorder="1" applyAlignment="1" applyProtection="1">
      <alignment vertical="center" wrapText="1"/>
      <protection hidden="1"/>
    </xf>
    <xf numFmtId="0" fontId="89" fillId="0" borderId="11" xfId="0" applyFont="1" applyBorder="1" applyAlignment="1" applyProtection="1">
      <alignment vertical="center" wrapText="1"/>
      <protection hidden="1"/>
    </xf>
    <xf numFmtId="0" fontId="0" fillId="0" borderId="61" xfId="0" applyBorder="1" applyAlignment="1" applyProtection="1">
      <alignment horizontal="left" vertical="center" wrapText="1"/>
      <protection hidden="1"/>
    </xf>
    <xf numFmtId="0" fontId="67" fillId="0" borderId="58" xfId="0" applyFont="1" applyBorder="1" applyAlignment="1" applyProtection="1">
      <alignment vertical="center"/>
      <protection hidden="1"/>
    </xf>
    <xf numFmtId="0" fontId="41" fillId="0" borderId="31" xfId="0" applyFont="1" applyBorder="1" applyAlignment="1" applyProtection="1">
      <alignment vertical="center"/>
      <protection hidden="1"/>
    </xf>
    <xf numFmtId="0" fontId="41" fillId="0" borderId="6" xfId="0" applyFont="1" applyBorder="1" applyAlignment="1" applyProtection="1">
      <alignment vertical="center"/>
      <protection hidden="1"/>
    </xf>
    <xf numFmtId="0" fontId="41" fillId="0" borderId="7" xfId="0" applyFont="1" applyBorder="1" applyAlignment="1" applyProtection="1">
      <alignment vertical="center"/>
      <protection hidden="1"/>
    </xf>
    <xf numFmtId="0" fontId="58" fillId="0" borderId="31" xfId="0" applyFont="1" applyBorder="1" applyAlignment="1" applyProtection="1">
      <alignment horizontal="left" vertical="center"/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77" xfId="0" applyBorder="1" applyAlignment="1" applyProtection="1">
      <alignment horizontal="left" vertical="center"/>
      <protection hidden="1"/>
    </xf>
    <xf numFmtId="0" fontId="66" fillId="0" borderId="20" xfId="0" applyFont="1" applyBorder="1" applyAlignment="1" applyProtection="1">
      <alignment horizontal="right" vertical="center" wrapText="1"/>
      <protection hidden="1"/>
    </xf>
    <xf numFmtId="0" fontId="91" fillId="0" borderId="20" xfId="0" applyFont="1" applyBorder="1" applyAlignment="1" applyProtection="1">
      <alignment vertical="center"/>
      <protection hidden="1"/>
    </xf>
    <xf numFmtId="0" fontId="86" fillId="0" borderId="0" xfId="0" applyFont="1" applyAlignment="1" applyProtection="1">
      <alignment horizontal="left" wrapText="1"/>
      <protection hidden="1"/>
    </xf>
    <xf numFmtId="0" fontId="87" fillId="0" borderId="0" xfId="0" applyFont="1" applyAlignment="1" applyProtection="1">
      <alignment horizontal="left"/>
      <protection hidden="1"/>
    </xf>
    <xf numFmtId="0" fontId="87" fillId="0" borderId="63" xfId="0" applyFont="1" applyBorder="1" applyAlignment="1" applyProtection="1">
      <alignment horizontal="left"/>
      <protection hidden="1"/>
    </xf>
    <xf numFmtId="0" fontId="67" fillId="0" borderId="56" xfId="0" applyFont="1" applyBorder="1" applyAlignment="1" applyProtection="1">
      <alignment vertical="center"/>
      <protection hidden="1"/>
    </xf>
    <xf numFmtId="0" fontId="48" fillId="0" borderId="11" xfId="0" applyFont="1" applyBorder="1" applyAlignment="1" applyProtection="1">
      <alignment vertical="center"/>
      <protection hidden="1"/>
    </xf>
    <xf numFmtId="0" fontId="48" fillId="0" borderId="56" xfId="0" applyFont="1" applyBorder="1" applyAlignment="1" applyProtection="1">
      <alignment vertical="center"/>
      <protection hidden="1"/>
    </xf>
    <xf numFmtId="0" fontId="48" fillId="0" borderId="31" xfId="0" applyFont="1" applyBorder="1" applyAlignment="1" applyProtection="1">
      <alignment horizontal="left" vertical="center"/>
      <protection hidden="1"/>
    </xf>
    <xf numFmtId="0" fontId="48" fillId="0" borderId="7" xfId="0" applyFont="1" applyBorder="1" applyAlignment="1" applyProtection="1">
      <alignment horizontal="left" vertical="center"/>
      <protection hidden="1"/>
    </xf>
    <xf numFmtId="0" fontId="52" fillId="0" borderId="62" xfId="0" applyFont="1" applyBorder="1" applyAlignment="1" applyProtection="1">
      <alignment horizontal="center" vertical="center" textRotation="90" wrapText="1"/>
      <protection hidden="1"/>
    </xf>
    <xf numFmtId="3" fontId="67" fillId="0" borderId="37" xfId="0" applyNumberFormat="1" applyFont="1" applyBorder="1" applyAlignment="1" applyProtection="1">
      <alignment horizontal="center" vertical="center"/>
      <protection hidden="1"/>
    </xf>
    <xf numFmtId="3" fontId="67" fillId="0" borderId="9" xfId="0" applyNumberFormat="1" applyFont="1" applyBorder="1" applyAlignment="1" applyProtection="1">
      <alignment horizontal="center" vertical="center"/>
      <protection hidden="1"/>
    </xf>
    <xf numFmtId="3" fontId="67" fillId="0" borderId="65" xfId="0" applyNumberFormat="1" applyFont="1" applyBorder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67" fillId="0" borderId="21" xfId="0" applyFont="1" applyBorder="1" applyAlignment="1" applyProtection="1">
      <alignment horizontal="left" vertical="top" wrapText="1"/>
      <protection hidden="1"/>
    </xf>
    <xf numFmtId="0" fontId="67" fillId="0" borderId="20" xfId="0" applyFont="1" applyBorder="1" applyAlignment="1" applyProtection="1">
      <alignment horizontal="left" vertical="top" wrapText="1"/>
      <protection hidden="1"/>
    </xf>
    <xf numFmtId="0" fontId="41" fillId="0" borderId="71" xfId="0" applyFont="1" applyBorder="1" applyAlignment="1" applyProtection="1">
      <alignment horizontal="left" vertical="top" wrapText="1"/>
      <protection hidden="1"/>
    </xf>
    <xf numFmtId="0" fontId="66" fillId="0" borderId="21" xfId="0" applyFont="1" applyBorder="1" applyAlignment="1" applyProtection="1">
      <alignment horizontal="center" vertical="center" textRotation="90" wrapText="1"/>
      <protection hidden="1"/>
    </xf>
    <xf numFmtId="0" fontId="91" fillId="0" borderId="20" xfId="0" applyFont="1" applyBorder="1" applyAlignment="1" applyProtection="1">
      <alignment horizontal="center" vertical="center" textRotation="90" wrapText="1"/>
      <protection hidden="1"/>
    </xf>
    <xf numFmtId="0" fontId="91" fillId="0" borderId="83" xfId="0" applyFont="1" applyBorder="1" applyAlignment="1" applyProtection="1">
      <alignment horizontal="center" vertical="center" textRotation="90" wrapText="1"/>
      <protection hidden="1"/>
    </xf>
    <xf numFmtId="0" fontId="91" fillId="0" borderId="67" xfId="0" applyFont="1" applyBorder="1" applyAlignment="1" applyProtection="1">
      <alignment horizontal="center" vertical="center" textRotation="90" wrapText="1"/>
      <protection hidden="1"/>
    </xf>
    <xf numFmtId="0" fontId="91" fillId="0" borderId="0" xfId="0" applyFont="1" applyAlignment="1" applyProtection="1">
      <alignment horizontal="center" vertical="center" textRotation="90" wrapText="1"/>
      <protection hidden="1"/>
    </xf>
    <xf numFmtId="0" fontId="91" fillId="0" borderId="68" xfId="0" applyFont="1" applyBorder="1" applyAlignment="1" applyProtection="1">
      <alignment horizontal="center" vertical="center" textRotation="90" wrapText="1"/>
      <protection hidden="1"/>
    </xf>
    <xf numFmtId="0" fontId="91" fillId="0" borderId="69" xfId="0" applyFont="1" applyBorder="1" applyAlignment="1" applyProtection="1">
      <alignment horizontal="center" vertical="center" textRotation="90" wrapText="1"/>
      <protection hidden="1"/>
    </xf>
    <xf numFmtId="0" fontId="91" fillId="0" borderId="63" xfId="0" applyFont="1" applyBorder="1" applyAlignment="1" applyProtection="1">
      <alignment horizontal="center" vertical="center" textRotation="90" wrapText="1"/>
      <protection hidden="1"/>
    </xf>
    <xf numFmtId="0" fontId="91" fillId="0" borderId="78" xfId="0" applyFont="1" applyBorder="1" applyAlignment="1" applyProtection="1">
      <alignment horizontal="center" vertical="center" textRotation="90" wrapText="1"/>
      <protection hidden="1"/>
    </xf>
    <xf numFmtId="0" fontId="92" fillId="0" borderId="67" xfId="0" applyFont="1" applyBorder="1" applyAlignment="1" applyProtection="1">
      <alignment horizontal="left" vertical="center" wrapText="1"/>
      <protection hidden="1"/>
    </xf>
    <xf numFmtId="0" fontId="92" fillId="0" borderId="0" xfId="0" applyFont="1" applyAlignment="1" applyProtection="1">
      <alignment horizontal="left" vertical="center" wrapText="1"/>
      <protection hidden="1"/>
    </xf>
    <xf numFmtId="0" fontId="63" fillId="0" borderId="22" xfId="0" applyFont="1" applyBorder="1" applyAlignment="1" applyProtection="1">
      <alignment horizontal="left" vertical="center" wrapText="1"/>
      <protection hidden="1"/>
    </xf>
    <xf numFmtId="0" fontId="92" fillId="0" borderId="6" xfId="0" applyFont="1" applyBorder="1" applyAlignment="1" applyProtection="1">
      <alignment horizontal="left" vertical="center" wrapText="1"/>
      <protection hidden="1"/>
    </xf>
    <xf numFmtId="0" fontId="92" fillId="0" borderId="7" xfId="0" applyFont="1" applyBorder="1" applyAlignment="1" applyProtection="1">
      <alignment horizontal="left" vertical="center" wrapText="1"/>
      <protection hidden="1"/>
    </xf>
    <xf numFmtId="0" fontId="63" fillId="0" borderId="77" xfId="0" applyFont="1" applyBorder="1" applyAlignment="1" applyProtection="1">
      <alignment horizontal="left" vertical="center" wrapText="1"/>
      <protection hidden="1"/>
    </xf>
    <xf numFmtId="0" fontId="67" fillId="0" borderId="58" xfId="0" applyFont="1" applyBorder="1" applyAlignment="1" applyProtection="1">
      <alignment horizontal="left" vertical="top" wrapText="1"/>
      <protection hidden="1"/>
    </xf>
    <xf numFmtId="0" fontId="67" fillId="0" borderId="31" xfId="0" applyFont="1" applyBorder="1" applyAlignment="1" applyProtection="1">
      <alignment horizontal="left" vertical="top" wrapText="1"/>
      <protection hidden="1"/>
    </xf>
    <xf numFmtId="0" fontId="41" fillId="0" borderId="73" xfId="0" applyFont="1" applyBorder="1" applyAlignment="1" applyProtection="1">
      <alignment horizontal="left" vertical="top" wrapText="1"/>
      <protection hidden="1"/>
    </xf>
    <xf numFmtId="0" fontId="43" fillId="0" borderId="67" xfId="0" applyFont="1" applyBorder="1" applyAlignment="1" applyProtection="1">
      <alignment horizontal="left" vertical="center" wrapText="1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42" fillId="0" borderId="22" xfId="0" applyFont="1" applyBorder="1" applyAlignment="1" applyProtection="1">
      <alignment horizontal="left" vertical="center" wrapText="1"/>
      <protection hidden="1"/>
    </xf>
    <xf numFmtId="0" fontId="43" fillId="0" borderId="6" xfId="0" applyFont="1" applyBorder="1" applyAlignment="1" applyProtection="1">
      <alignment horizontal="left" vertical="center" wrapText="1"/>
      <protection hidden="1"/>
    </xf>
    <xf numFmtId="0" fontId="43" fillId="0" borderId="7" xfId="0" applyFont="1" applyBorder="1" applyAlignment="1" applyProtection="1">
      <alignment horizontal="left" vertical="center" wrapText="1"/>
      <protection hidden="1"/>
    </xf>
    <xf numFmtId="0" fontId="42" fillId="0" borderId="77" xfId="0" applyFont="1" applyBorder="1" applyAlignment="1" applyProtection="1">
      <alignment horizontal="left" vertical="center" wrapText="1"/>
      <protection hidden="1"/>
    </xf>
    <xf numFmtId="0" fontId="58" fillId="0" borderId="11" xfId="0" applyFont="1" applyBorder="1" applyAlignment="1" applyProtection="1">
      <alignment horizontal="left" vertical="center"/>
      <protection hidden="1"/>
    </xf>
    <xf numFmtId="0" fontId="0" fillId="0" borderId="61" xfId="0" applyBorder="1" applyAlignment="1" applyProtection="1">
      <alignment horizontal="left" vertical="center"/>
      <protection hidden="1"/>
    </xf>
    <xf numFmtId="0" fontId="86" fillId="0" borderId="58" xfId="0" applyFont="1" applyBorder="1" applyAlignment="1" applyProtection="1">
      <alignment wrapText="1"/>
      <protection hidden="1"/>
    </xf>
    <xf numFmtId="0" fontId="86" fillId="0" borderId="31" xfId="0" applyFont="1" applyBorder="1" applyAlignment="1" applyProtection="1">
      <alignment wrapText="1"/>
      <protection hidden="1"/>
    </xf>
    <xf numFmtId="0" fontId="86" fillId="0" borderId="6" xfId="0" applyFont="1" applyBorder="1" applyAlignment="1" applyProtection="1">
      <alignment wrapText="1"/>
      <protection hidden="1"/>
    </xf>
    <xf numFmtId="0" fontId="86" fillId="0" borderId="7" xfId="0" applyFont="1" applyBorder="1" applyAlignment="1" applyProtection="1">
      <alignment wrapText="1"/>
      <protection hidden="1"/>
    </xf>
    <xf numFmtId="167" fontId="93" fillId="0" borderId="31" xfId="0" applyNumberFormat="1" applyFont="1" applyBorder="1" applyAlignment="1" applyProtection="1">
      <alignment horizontal="left" vertical="center" wrapText="1"/>
      <protection hidden="1"/>
    </xf>
    <xf numFmtId="167" fontId="92" fillId="0" borderId="31" xfId="0" applyNumberFormat="1" applyFont="1" applyBorder="1" applyAlignment="1" applyProtection="1">
      <alignment horizontal="left" vertical="center" wrapText="1"/>
      <protection hidden="1"/>
    </xf>
    <xf numFmtId="167" fontId="92" fillId="0" borderId="59" xfId="0" applyNumberFormat="1" applyFont="1" applyBorder="1" applyAlignment="1" applyProtection="1">
      <alignment horizontal="left" vertical="center" wrapText="1"/>
      <protection hidden="1"/>
    </xf>
    <xf numFmtId="167" fontId="92" fillId="0" borderId="7" xfId="0" applyNumberFormat="1" applyFont="1" applyBorder="1" applyAlignment="1" applyProtection="1">
      <alignment horizontal="left" vertical="center" wrapText="1"/>
      <protection hidden="1"/>
    </xf>
    <xf numFmtId="167" fontId="92" fillId="0" borderId="8" xfId="0" applyNumberFormat="1" applyFont="1" applyBorder="1" applyAlignment="1" applyProtection="1">
      <alignment horizontal="left" vertical="center" wrapText="1"/>
      <protection hidden="1"/>
    </xf>
    <xf numFmtId="0" fontId="67" fillId="0" borderId="72" xfId="0" applyFont="1" applyBorder="1" applyAlignment="1" applyProtection="1">
      <alignment vertical="center"/>
      <protection hidden="1"/>
    </xf>
    <xf numFmtId="0" fontId="81" fillId="0" borderId="31" xfId="0" applyFont="1" applyBorder="1" applyAlignment="1" applyProtection="1">
      <alignment vertical="center"/>
      <protection hidden="1"/>
    </xf>
    <xf numFmtId="0" fontId="81" fillId="0" borderId="76" xfId="0" applyFont="1" applyBorder="1" applyAlignment="1" applyProtection="1">
      <alignment vertical="center"/>
      <protection hidden="1"/>
    </xf>
    <xf numFmtId="0" fontId="81" fillId="0" borderId="7" xfId="0" applyFont="1" applyBorder="1" applyAlignment="1" applyProtection="1">
      <alignment vertical="center"/>
      <protection hidden="1"/>
    </xf>
    <xf numFmtId="0" fontId="92" fillId="0" borderId="31" xfId="0" applyFont="1" applyBorder="1" applyAlignment="1" applyProtection="1">
      <alignment horizontal="left" vertical="center" wrapText="1"/>
      <protection hidden="1"/>
    </xf>
    <xf numFmtId="0" fontId="63" fillId="0" borderId="31" xfId="0" applyFont="1" applyBorder="1" applyAlignment="1" applyProtection="1">
      <alignment horizontal="left" vertical="center" wrapText="1"/>
      <protection hidden="1"/>
    </xf>
    <xf numFmtId="0" fontId="63" fillId="0" borderId="73" xfId="0" applyFont="1" applyBorder="1" applyAlignment="1" applyProtection="1">
      <alignment horizontal="left" vertical="center" wrapText="1"/>
      <protection hidden="1"/>
    </xf>
    <xf numFmtId="0" fontId="63" fillId="0" borderId="7" xfId="0" applyFont="1" applyBorder="1" applyAlignment="1" applyProtection="1">
      <alignment horizontal="left" vertical="center" wrapText="1"/>
      <protection hidden="1"/>
    </xf>
    <xf numFmtId="0" fontId="96" fillId="0" borderId="0" xfId="0" applyFont="1" applyAlignment="1" applyProtection="1">
      <alignment horizontal="center" vertical="center"/>
      <protection hidden="1"/>
    </xf>
    <xf numFmtId="0" fontId="94" fillId="0" borderId="0" xfId="0" applyFont="1" applyAlignment="1" applyProtection="1">
      <alignment horizontal="center"/>
      <protection hidden="1"/>
    </xf>
    <xf numFmtId="0" fontId="86" fillId="0" borderId="21" xfId="0" applyFont="1" applyBorder="1" applyAlignment="1" applyProtection="1">
      <alignment horizontal="center"/>
      <protection hidden="1"/>
    </xf>
    <xf numFmtId="0" fontId="86" fillId="0" borderId="20" xfId="0" applyFont="1" applyBorder="1" applyAlignment="1" applyProtection="1">
      <alignment horizontal="center"/>
      <protection hidden="1"/>
    </xf>
    <xf numFmtId="0" fontId="86" fillId="0" borderId="71" xfId="0" applyFont="1" applyBorder="1" applyAlignment="1" applyProtection="1">
      <alignment horizontal="center"/>
      <protection hidden="1"/>
    </xf>
    <xf numFmtId="0" fontId="95" fillId="0" borderId="67" xfId="0" applyFont="1" applyBorder="1" applyProtection="1">
      <protection hidden="1"/>
    </xf>
    <xf numFmtId="0" fontId="95" fillId="0" borderId="0" xfId="0" applyFont="1" applyProtection="1">
      <protection hidden="1"/>
    </xf>
    <xf numFmtId="0" fontId="96" fillId="0" borderId="21" xfId="0" applyFont="1" applyBorder="1" applyAlignment="1" applyProtection="1">
      <alignment horizontal="center" vertical="center"/>
      <protection hidden="1"/>
    </xf>
    <xf numFmtId="0" fontId="96" fillId="0" borderId="20" xfId="0" applyFont="1" applyBorder="1" applyAlignment="1" applyProtection="1">
      <alignment horizontal="center" vertical="center"/>
      <protection hidden="1"/>
    </xf>
    <xf numFmtId="0" fontId="96" fillId="0" borderId="71" xfId="0" applyFont="1" applyBorder="1" applyAlignment="1" applyProtection="1">
      <alignment horizontal="center" vertical="center"/>
      <protection hidden="1"/>
    </xf>
    <xf numFmtId="0" fontId="96" fillId="0" borderId="69" xfId="0" applyFont="1" applyBorder="1" applyAlignment="1" applyProtection="1">
      <alignment horizontal="center" vertical="center"/>
      <protection hidden="1"/>
    </xf>
    <xf numFmtId="0" fontId="96" fillId="0" borderId="63" xfId="0" applyFont="1" applyBorder="1" applyAlignment="1" applyProtection="1">
      <alignment horizontal="center" vertical="center"/>
      <protection hidden="1"/>
    </xf>
    <xf numFmtId="0" fontId="96" fillId="0" borderId="70" xfId="0" applyFont="1" applyBorder="1" applyAlignment="1" applyProtection="1">
      <alignment horizontal="center" vertical="center"/>
      <protection hidden="1"/>
    </xf>
    <xf numFmtId="0" fontId="86" fillId="0" borderId="67" xfId="0" applyFont="1" applyBorder="1" applyAlignment="1" applyProtection="1">
      <alignment horizontal="center"/>
      <protection hidden="1"/>
    </xf>
    <xf numFmtId="0" fontId="86" fillId="0" borderId="0" xfId="0" applyFont="1" applyAlignment="1" applyProtection="1">
      <alignment horizontal="center"/>
      <protection hidden="1"/>
    </xf>
    <xf numFmtId="0" fontId="86" fillId="0" borderId="22" xfId="0" applyFont="1" applyBorder="1" applyAlignment="1" applyProtection="1">
      <alignment horizontal="center"/>
      <protection hidden="1"/>
    </xf>
    <xf numFmtId="0" fontId="86" fillId="0" borderId="69" xfId="0" applyFont="1" applyBorder="1" applyAlignment="1" applyProtection="1">
      <alignment horizontal="center"/>
      <protection hidden="1"/>
    </xf>
    <xf numFmtId="0" fontId="86" fillId="0" borderId="63" xfId="0" applyFont="1" applyBorder="1" applyAlignment="1" applyProtection="1">
      <alignment horizontal="center"/>
      <protection hidden="1"/>
    </xf>
    <xf numFmtId="0" fontId="86" fillId="0" borderId="70" xfId="0" applyFont="1" applyBorder="1" applyAlignment="1" applyProtection="1">
      <alignment horizontal="center"/>
      <protection hidden="1"/>
    </xf>
    <xf numFmtId="0" fontId="44" fillId="0" borderId="0" xfId="0" applyFont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57" fillId="0" borderId="31" xfId="0" applyFont="1" applyBorder="1" applyAlignment="1">
      <alignment vertical="center"/>
    </xf>
    <xf numFmtId="0" fontId="57" fillId="0" borderId="59" xfId="0" applyFont="1" applyBorder="1" applyAlignment="1">
      <alignment vertical="center"/>
    </xf>
    <xf numFmtId="0" fontId="57" fillId="0" borderId="6" xfId="0" applyFont="1" applyBorder="1" applyAlignment="1">
      <alignment vertical="center"/>
    </xf>
    <xf numFmtId="0" fontId="57" fillId="0" borderId="7" xfId="0" applyFont="1" applyBorder="1" applyAlignment="1">
      <alignment vertical="center"/>
    </xf>
    <xf numFmtId="0" fontId="57" fillId="0" borderId="8" xfId="0" applyFont="1" applyBorder="1" applyAlignment="1">
      <alignment vertical="center"/>
    </xf>
    <xf numFmtId="0" fontId="57" fillId="0" borderId="14" xfId="0" applyFont="1" applyBorder="1" applyAlignment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52" fillId="0" borderId="58" xfId="0" applyFont="1" applyBorder="1" applyAlignment="1" applyProtection="1">
      <alignment horizontal="center" vertical="center" textRotation="90" wrapText="1"/>
      <protection hidden="1"/>
    </xf>
    <xf numFmtId="0" fontId="0" fillId="0" borderId="59" xfId="0" applyBorder="1"/>
    <xf numFmtId="0" fontId="0" fillId="0" borderId="67" xfId="0" applyBorder="1"/>
    <xf numFmtId="0" fontId="0" fillId="0" borderId="68" xfId="0" applyBorder="1"/>
    <xf numFmtId="0" fontId="0" fillId="0" borderId="6" xfId="0" applyBorder="1"/>
    <xf numFmtId="0" fontId="0" fillId="0" borderId="8" xfId="0" applyBorder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74" fillId="0" borderId="0" xfId="0" applyFont="1" applyAlignment="1" applyProtection="1">
      <alignment horizontal="left" vertical="center"/>
      <protection hidden="1"/>
    </xf>
    <xf numFmtId="0" fontId="86" fillId="0" borderId="63" xfId="0" applyFont="1" applyBorder="1" applyAlignment="1" applyProtection="1">
      <alignment horizontal="left" wrapText="1"/>
      <protection hidden="1"/>
    </xf>
    <xf numFmtId="0" fontId="58" fillId="0" borderId="63" xfId="0" applyFont="1" applyBorder="1" applyProtection="1">
      <protection hidden="1"/>
    </xf>
    <xf numFmtId="0" fontId="67" fillId="0" borderId="39" xfId="0" applyFont="1" applyBorder="1" applyAlignment="1" applyProtection="1">
      <alignment vertical="center"/>
      <protection hidden="1"/>
    </xf>
    <xf numFmtId="0" fontId="84" fillId="0" borderId="10" xfId="0" applyFont="1" applyBorder="1" applyAlignment="1" applyProtection="1">
      <alignment vertical="center"/>
      <protection hidden="1"/>
    </xf>
    <xf numFmtId="0" fontId="84" fillId="0" borderId="4" xfId="0" applyFont="1" applyBorder="1" applyAlignment="1" applyProtection="1">
      <alignment vertical="center"/>
      <protection hidden="1"/>
    </xf>
    <xf numFmtId="0" fontId="84" fillId="0" borderId="5" xfId="0" applyFont="1" applyBorder="1" applyAlignment="1" applyProtection="1">
      <alignment vertical="center"/>
      <protection hidden="1"/>
    </xf>
    <xf numFmtId="49" fontId="67" fillId="0" borderId="20" xfId="0" applyNumberFormat="1" applyFont="1" applyBorder="1" applyAlignment="1" applyProtection="1">
      <alignment horizontal="center" vertical="center"/>
      <protection hidden="1"/>
    </xf>
    <xf numFmtId="0" fontId="84" fillId="0" borderId="83" xfId="0" applyFont="1" applyBorder="1" applyAlignment="1" applyProtection="1">
      <alignment horizontal="center" vertical="center"/>
      <protection hidden="1"/>
    </xf>
    <xf numFmtId="3" fontId="67" fillId="0" borderId="81" xfId="0" applyNumberFormat="1" applyFont="1" applyBorder="1" applyAlignment="1" applyProtection="1">
      <alignment horizontal="center" vertical="center"/>
      <protection hidden="1"/>
    </xf>
    <xf numFmtId="0" fontId="84" fillId="0" borderId="20" xfId="0" applyFont="1" applyBorder="1" applyAlignment="1" applyProtection="1">
      <alignment horizontal="center" vertical="center"/>
      <protection hidden="1"/>
    </xf>
    <xf numFmtId="0" fontId="84" fillId="0" borderId="71" xfId="0" applyFont="1" applyBorder="1" applyAlignment="1" applyProtection="1">
      <alignment horizontal="center" vertical="center"/>
      <protection hidden="1"/>
    </xf>
    <xf numFmtId="0" fontId="57" fillId="0" borderId="19" xfId="0" applyFont="1" applyBorder="1" applyAlignment="1" applyProtection="1">
      <alignment horizontal="center" vertical="center" textRotation="90"/>
      <protection hidden="1"/>
    </xf>
    <xf numFmtId="0" fontId="0" fillId="0" borderId="79" xfId="0" applyBorder="1" applyAlignment="1">
      <alignment horizontal="center" vertical="center" textRotation="90"/>
    </xf>
    <xf numFmtId="0" fontId="0" fillId="0" borderId="60" xfId="0" applyBorder="1" applyAlignment="1">
      <alignment horizontal="center" vertical="center" textRotation="90"/>
    </xf>
    <xf numFmtId="0" fontId="57" fillId="0" borderId="55" xfId="0" applyFont="1" applyBorder="1" applyAlignment="1" applyProtection="1">
      <alignment vertical="center" wrapText="1"/>
      <protection hidden="1"/>
    </xf>
    <xf numFmtId="0" fontId="0" fillId="0" borderId="12" xfId="0" applyBorder="1" applyAlignment="1">
      <alignment vertical="center"/>
    </xf>
    <xf numFmtId="0" fontId="0" fillId="0" borderId="49" xfId="0" applyBorder="1" applyAlignment="1">
      <alignment vertical="center"/>
    </xf>
    <xf numFmtId="0" fontId="67" fillId="0" borderId="56" xfId="0" applyFont="1" applyBorder="1" applyAlignment="1" applyProtection="1">
      <alignment vertical="center" wrapText="1"/>
      <protection hidden="1"/>
    </xf>
    <xf numFmtId="0" fontId="84" fillId="0" borderId="11" xfId="0" applyFont="1" applyBorder="1" applyAlignment="1" applyProtection="1">
      <alignment vertical="center" wrapText="1"/>
      <protection hidden="1"/>
    </xf>
    <xf numFmtId="0" fontId="63" fillId="0" borderId="61" xfId="0" applyFont="1" applyBorder="1" applyAlignment="1" applyProtection="1">
      <alignment horizontal="right" vertical="center"/>
      <protection hidden="1"/>
    </xf>
    <xf numFmtId="0" fontId="67" fillId="0" borderId="67" xfId="0" applyFont="1" applyBorder="1" applyAlignment="1" applyProtection="1">
      <alignment vertical="center" wrapText="1"/>
      <protection hidden="1"/>
    </xf>
    <xf numFmtId="0" fontId="41" fillId="0" borderId="0" xfId="0" applyFont="1" applyAlignment="1" applyProtection="1">
      <alignment vertical="center" wrapText="1"/>
      <protection hidden="1"/>
    </xf>
    <xf numFmtId="0" fontId="41" fillId="0" borderId="69" xfId="0" applyFont="1" applyBorder="1" applyAlignment="1" applyProtection="1">
      <alignment vertical="center" wrapText="1"/>
      <protection hidden="1"/>
    </xf>
    <xf numFmtId="0" fontId="41" fillId="0" borderId="63" xfId="0" applyFont="1" applyBorder="1" applyAlignment="1" applyProtection="1">
      <alignment vertical="center" wrapText="1"/>
      <protection hidden="1"/>
    </xf>
    <xf numFmtId="0" fontId="67" fillId="0" borderId="0" xfId="0" applyFont="1" applyAlignment="1" applyProtection="1">
      <alignment horizontal="right" vertical="center" wrapText="1"/>
      <protection hidden="1"/>
    </xf>
    <xf numFmtId="0" fontId="41" fillId="0" borderId="0" xfId="0" applyFont="1" applyAlignment="1" applyProtection="1">
      <alignment horizontal="right" vertical="center" wrapText="1"/>
      <protection hidden="1"/>
    </xf>
    <xf numFmtId="0" fontId="41" fillId="0" borderId="63" xfId="0" applyFont="1" applyBorder="1" applyAlignment="1" applyProtection="1">
      <alignment horizontal="right" vertical="center" wrapText="1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0" fillId="0" borderId="59" xfId="0" applyFont="1" applyBorder="1" applyAlignment="1" applyProtection="1">
      <alignment horizontal="center" vertical="center"/>
      <protection hidden="1"/>
    </xf>
    <xf numFmtId="0" fontId="10" fillId="0" borderId="63" xfId="0" applyFont="1" applyBorder="1" applyAlignment="1" applyProtection="1">
      <alignment horizontal="center" vertical="center"/>
      <protection hidden="1"/>
    </xf>
    <xf numFmtId="0" fontId="10" fillId="0" borderId="78" xfId="0" applyFont="1" applyBorder="1" applyAlignment="1" applyProtection="1">
      <alignment horizontal="center" vertical="center"/>
      <protection hidden="1"/>
    </xf>
    <xf numFmtId="3" fontId="67" fillId="0" borderId="75" xfId="0" applyNumberFormat="1" applyFont="1" applyBorder="1" applyAlignment="1" applyProtection="1">
      <alignment horizontal="right" vertical="center" wrapText="1"/>
      <protection hidden="1"/>
    </xf>
    <xf numFmtId="0" fontId="84" fillId="0" borderId="0" xfId="0" applyFont="1" applyAlignment="1" applyProtection="1">
      <alignment horizontal="right" vertical="center" wrapText="1"/>
      <protection hidden="1"/>
    </xf>
    <xf numFmtId="0" fontId="84" fillId="0" borderId="74" xfId="0" applyFont="1" applyBorder="1" applyAlignment="1" applyProtection="1">
      <alignment horizontal="right" vertical="center" wrapText="1"/>
      <protection hidden="1"/>
    </xf>
    <xf numFmtId="0" fontId="84" fillId="0" borderId="63" xfId="0" applyFont="1" applyBorder="1" applyAlignment="1" applyProtection="1">
      <alignment horizontal="right" vertical="center" wrapText="1"/>
      <protection hidden="1"/>
    </xf>
    <xf numFmtId="0" fontId="63" fillId="0" borderId="73" xfId="0" applyFont="1" applyBorder="1" applyAlignment="1" applyProtection="1">
      <alignment horizontal="center" vertical="center"/>
      <protection hidden="1"/>
    </xf>
    <xf numFmtId="0" fontId="63" fillId="0" borderId="70" xfId="0" applyFont="1" applyBorder="1" applyAlignment="1" applyProtection="1">
      <alignment horizontal="center" vertical="center"/>
      <protection hidden="1"/>
    </xf>
    <xf numFmtId="0" fontId="97" fillId="0" borderId="20" xfId="0" applyFont="1" applyBorder="1" applyAlignment="1" applyProtection="1">
      <alignment vertical="center" wrapText="1"/>
      <protection hidden="1"/>
    </xf>
    <xf numFmtId="0" fontId="100" fillId="0" borderId="20" xfId="0" applyFont="1" applyBorder="1" applyAlignment="1" applyProtection="1">
      <alignment vertical="center" wrapText="1"/>
      <protection hidden="1"/>
    </xf>
    <xf numFmtId="0" fontId="101" fillId="0" borderId="20" xfId="0" applyFont="1" applyBorder="1" applyAlignment="1" applyProtection="1">
      <alignment vertical="center" wrapText="1"/>
      <protection hidden="1"/>
    </xf>
    <xf numFmtId="0" fontId="100" fillId="0" borderId="0" xfId="0" applyFont="1" applyAlignment="1" applyProtection="1">
      <alignment vertical="center" wrapText="1"/>
      <protection hidden="1"/>
    </xf>
    <xf numFmtId="0" fontId="101" fillId="0" borderId="0" xfId="0" applyFont="1" applyAlignment="1" applyProtection="1">
      <alignment vertical="center" wrapText="1"/>
      <protection hidden="1"/>
    </xf>
  </cellXfs>
  <cellStyles count="3">
    <cellStyle name="Hypertextový odkaz" xfId="1" builtinId="8"/>
    <cellStyle name="Normální" xfId="0" builtinId="0"/>
    <cellStyle name="normální 3" xfId="2"/>
  </cellStyles>
  <dxfs count="2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</xdr:row>
      <xdr:rowOff>66675</xdr:rowOff>
    </xdr:from>
    <xdr:to>
      <xdr:col>19</xdr:col>
      <xdr:colOff>590550</xdr:colOff>
      <xdr:row>46</xdr:row>
      <xdr:rowOff>120015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xmlns="" id="{00000000-0008-0000-03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51535"/>
          <a:ext cx="11871960" cy="808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48</xdr:row>
      <xdr:rowOff>38100</xdr:rowOff>
    </xdr:from>
    <xdr:to>
      <xdr:col>19</xdr:col>
      <xdr:colOff>552450</xdr:colOff>
      <xdr:row>91</xdr:row>
      <xdr:rowOff>34290</xdr:rowOff>
    </xdr:to>
    <xdr:pic>
      <xdr:nvPicPr>
        <xdr:cNvPr id="3" name="Obrázek 4">
          <a:extLst>
            <a:ext uri="{FF2B5EF4-FFF2-40B4-BE49-F238E27FC236}">
              <a16:creationId xmlns:a16="http://schemas.microsoft.com/office/drawing/2014/main" xmlns="" id="{00000000-0008-0000-03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" y="9364980"/>
          <a:ext cx="11770995" cy="786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19</xdr:col>
      <xdr:colOff>552450</xdr:colOff>
      <xdr:row>138</xdr:row>
      <xdr:rowOff>28575</xdr:rowOff>
    </xdr:to>
    <xdr:pic>
      <xdr:nvPicPr>
        <xdr:cNvPr id="4" name="Obrázek 5">
          <a:extLst>
            <a:ext uri="{FF2B5EF4-FFF2-40B4-BE49-F238E27FC236}">
              <a16:creationId xmlns:a16="http://schemas.microsoft.com/office/drawing/2014/main" xmlns="" id="{00000000-0008-0000-03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579340"/>
          <a:ext cx="11799570" cy="825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139</xdr:row>
      <xdr:rowOff>171450</xdr:rowOff>
    </xdr:from>
    <xdr:to>
      <xdr:col>20</xdr:col>
      <xdr:colOff>28575</xdr:colOff>
      <xdr:row>184</xdr:row>
      <xdr:rowOff>28575</xdr:rowOff>
    </xdr:to>
    <xdr:pic>
      <xdr:nvPicPr>
        <xdr:cNvPr id="5" name="Obrázek 6">
          <a:extLst>
            <a:ext uri="{FF2B5EF4-FFF2-40B4-BE49-F238E27FC236}">
              <a16:creationId xmlns:a16="http://schemas.microsoft.com/office/drawing/2014/main" xmlns="" id="{00000000-0008-0000-03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6163270"/>
          <a:ext cx="11934825" cy="808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19</xdr:col>
      <xdr:colOff>561975</xdr:colOff>
      <xdr:row>228</xdr:row>
      <xdr:rowOff>104775</xdr:rowOff>
    </xdr:to>
    <xdr:pic>
      <xdr:nvPicPr>
        <xdr:cNvPr id="6" name="Obrázek 7">
          <a:extLst>
            <a:ext uri="{FF2B5EF4-FFF2-40B4-BE49-F238E27FC236}">
              <a16:creationId xmlns:a16="http://schemas.microsoft.com/office/drawing/2014/main" xmlns="" id="{00000000-0008-0000-03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34404300"/>
          <a:ext cx="11809095" cy="796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19</xdr:col>
      <xdr:colOff>552450</xdr:colOff>
      <xdr:row>274</xdr:row>
      <xdr:rowOff>114300</xdr:rowOff>
    </xdr:to>
    <xdr:pic>
      <xdr:nvPicPr>
        <xdr:cNvPr id="7" name="Obrázek 8">
          <a:extLst>
            <a:ext uri="{FF2B5EF4-FFF2-40B4-BE49-F238E27FC236}">
              <a16:creationId xmlns:a16="http://schemas.microsoft.com/office/drawing/2014/main" xmlns="" id="{00000000-0008-0000-03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42633900"/>
          <a:ext cx="11799570" cy="816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238125</xdr:colOff>
      <xdr:row>153</xdr:row>
      <xdr:rowOff>142875</xdr:rowOff>
    </xdr:from>
    <xdr:to>
      <xdr:col>19</xdr:col>
      <xdr:colOff>571500</xdr:colOff>
      <xdr:row>159</xdr:row>
      <xdr:rowOff>3175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xmlns="" id="{B1082549-4DE7-0EB0-2F3B-D81C4214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695015"/>
          <a:ext cx="5956935" cy="957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66674</xdr:rowOff>
    </xdr:from>
    <xdr:to>
      <xdr:col>20</xdr:col>
      <xdr:colOff>21166</xdr:colOff>
      <xdr:row>45</xdr:row>
      <xdr:rowOff>115491</xdr:rowOff>
    </xdr:to>
    <xdr:pic>
      <xdr:nvPicPr>
        <xdr:cNvPr id="2" name="Obrázek 5">
          <a:extLst>
            <a:ext uri="{FF2B5EF4-FFF2-40B4-BE49-F238E27FC236}">
              <a16:creationId xmlns:a16="http://schemas.microsoft.com/office/drawing/2014/main" xmlns="" id="{00000000-0008-0000-04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874394"/>
          <a:ext cx="11955991" cy="754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47</xdr:row>
      <xdr:rowOff>161925</xdr:rowOff>
    </xdr:from>
    <xdr:to>
      <xdr:col>20</xdr:col>
      <xdr:colOff>28575</xdr:colOff>
      <xdr:row>93</xdr:row>
      <xdr:rowOff>57150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xmlns="" id="{00000000-0008-0000-04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833485"/>
          <a:ext cx="11953875" cy="830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592665</xdr:colOff>
      <xdr:row>65</xdr:row>
      <xdr:rowOff>63500</xdr:rowOff>
    </xdr:from>
    <xdr:to>
      <xdr:col>10</xdr:col>
      <xdr:colOff>267001</xdr:colOff>
      <xdr:row>88</xdr:row>
      <xdr:rowOff>179916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8A0ACA82-FFEB-ED71-5429-EB622AD4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5" y="12026900"/>
          <a:ext cx="5922736" cy="4322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582083</xdr:colOff>
      <xdr:row>88</xdr:row>
      <xdr:rowOff>148166</xdr:rowOff>
    </xdr:from>
    <xdr:to>
      <xdr:col>10</xdr:col>
      <xdr:colOff>169334</xdr:colOff>
      <xdr:row>93</xdr:row>
      <xdr:rowOff>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xmlns="" id="{237F6A01-8CB6-6870-DCC8-290E384B2088}"/>
            </a:ext>
          </a:extLst>
        </xdr:cNvPr>
        <xdr:cNvSpPr/>
      </xdr:nvSpPr>
      <xdr:spPr>
        <a:xfrm>
          <a:off x="582083" y="16317806"/>
          <a:ext cx="5835651" cy="76623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10</xdr:col>
      <xdr:colOff>328084</xdr:colOff>
      <xdr:row>48</xdr:row>
      <xdr:rowOff>31750</xdr:rowOff>
    </xdr:from>
    <xdr:to>
      <xdr:col>19</xdr:col>
      <xdr:colOff>550334</xdr:colOff>
      <xdr:row>89</xdr:row>
      <xdr:rowOff>116416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A3FCCC9F-EC68-B108-4C0D-37696C98A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484" y="8886190"/>
          <a:ext cx="5845810" cy="758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381000</xdr:colOff>
      <xdr:row>89</xdr:row>
      <xdr:rowOff>105833</xdr:rowOff>
    </xdr:from>
    <xdr:to>
      <xdr:col>19</xdr:col>
      <xdr:colOff>486834</xdr:colOff>
      <xdr:row>92</xdr:row>
      <xdr:rowOff>21166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xmlns="" id="{CA460E68-B1FD-BDF8-B0D2-B3A6B23B1350}"/>
            </a:ext>
          </a:extLst>
        </xdr:cNvPr>
        <xdr:cNvSpPr/>
      </xdr:nvSpPr>
      <xdr:spPr>
        <a:xfrm>
          <a:off x="6629400" y="16458353"/>
          <a:ext cx="5729394" cy="46397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571500</xdr:colOff>
      <xdr:row>96</xdr:row>
      <xdr:rowOff>10583</xdr:rowOff>
    </xdr:from>
    <xdr:to>
      <xdr:col>20</xdr:col>
      <xdr:colOff>20878</xdr:colOff>
      <xdr:row>139</xdr:row>
      <xdr:rowOff>63500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xmlns="" id="{3D543A7B-2452-BFB8-009A-7766BE8A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643263"/>
          <a:ext cx="11946178" cy="7916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603251</xdr:colOff>
      <xdr:row>141</xdr:row>
      <xdr:rowOff>84666</xdr:rowOff>
    </xdr:from>
    <xdr:to>
      <xdr:col>20</xdr:col>
      <xdr:colOff>10583</xdr:colOff>
      <xdr:row>185</xdr:row>
      <xdr:rowOff>46981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xmlns="" id="{65B70B79-1C9D-1EFC-E294-9A8440A2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1" y="25946946"/>
          <a:ext cx="11904132" cy="8009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vcr.cz/clanek/statistiky-pocty-obyvatel-v-obcich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85"/>
  <sheetViews>
    <sheetView tabSelected="1" zoomScale="85" zoomScaleNormal="85" workbookViewId="0">
      <selection activeCell="F4" sqref="F4:G4"/>
    </sheetView>
  </sheetViews>
  <sheetFormatPr defaultRowHeight="15" x14ac:dyDescent="0.25"/>
  <cols>
    <col min="1" max="2" width="5.7109375" customWidth="1"/>
    <col min="3" max="3" width="13" customWidth="1"/>
    <col min="4" max="4" width="5.7109375" customWidth="1"/>
    <col min="5" max="5" width="31.28515625" customWidth="1"/>
    <col min="6" max="6" width="7" customWidth="1"/>
    <col min="7" max="7" width="19.85546875" customWidth="1"/>
    <col min="8" max="8" width="48.85546875" customWidth="1"/>
    <col min="9" max="9" width="51.85546875" customWidth="1"/>
    <col min="10" max="10" width="20.7109375" style="58" customWidth="1"/>
    <col min="11" max="11" width="20.7109375" style="7" customWidth="1"/>
    <col min="12" max="12" width="10" customWidth="1"/>
  </cols>
  <sheetData>
    <row r="1" spans="1:11" ht="26.25" x14ac:dyDescent="0.4">
      <c r="A1" s="188" t="s">
        <v>670</v>
      </c>
      <c r="B1" s="188"/>
      <c r="C1" s="188"/>
      <c r="D1" s="188"/>
      <c r="E1" s="189"/>
      <c r="F1" s="189"/>
      <c r="G1" s="189"/>
      <c r="H1" s="190"/>
    </row>
    <row r="2" spans="1:11" ht="24" thickBot="1" x14ac:dyDescent="0.35">
      <c r="A2" s="115" t="s">
        <v>296</v>
      </c>
      <c r="B2" s="115"/>
      <c r="C2" s="59"/>
      <c r="D2" s="60"/>
      <c r="E2" s="116"/>
      <c r="F2" s="191" t="s">
        <v>671</v>
      </c>
      <c r="G2" s="192"/>
      <c r="H2" s="193"/>
      <c r="I2" s="115"/>
      <c r="J2" s="115"/>
    </row>
    <row r="3" spans="1:11" ht="21" thickBot="1" x14ac:dyDescent="0.3">
      <c r="A3" s="117"/>
      <c r="B3" s="172"/>
      <c r="C3" s="194" t="s">
        <v>568</v>
      </c>
      <c r="D3" s="195"/>
      <c r="E3" s="196"/>
      <c r="F3" s="197" t="s">
        <v>590</v>
      </c>
      <c r="G3" s="198"/>
      <c r="H3" s="138" t="s">
        <v>591</v>
      </c>
      <c r="I3" s="177"/>
      <c r="J3" s="118"/>
      <c r="K3" s="6" t="s">
        <v>621</v>
      </c>
    </row>
    <row r="4" spans="1:11" ht="22.5" customHeight="1" x14ac:dyDescent="0.25">
      <c r="B4" s="173"/>
      <c r="C4" s="242" t="s">
        <v>538</v>
      </c>
      <c r="D4" s="243"/>
      <c r="E4" s="243"/>
      <c r="F4" s="271" t="s">
        <v>424</v>
      </c>
      <c r="G4" s="272"/>
      <c r="H4" s="126" t="s">
        <v>613</v>
      </c>
      <c r="I4" s="178" t="s">
        <v>424</v>
      </c>
      <c r="K4" s="6" t="s">
        <v>586</v>
      </c>
    </row>
    <row r="5" spans="1:11" ht="22.5" customHeight="1" x14ac:dyDescent="0.25">
      <c r="B5" s="173"/>
      <c r="C5" s="203" t="s">
        <v>612</v>
      </c>
      <c r="D5" s="199"/>
      <c r="E5" s="199"/>
      <c r="F5" s="281"/>
      <c r="G5" s="282"/>
      <c r="H5" s="125" t="s">
        <v>298</v>
      </c>
      <c r="I5" s="179" t="s">
        <v>424</v>
      </c>
      <c r="K5" s="6" t="s">
        <v>587</v>
      </c>
    </row>
    <row r="6" spans="1:11" ht="22.5" customHeight="1" thickBot="1" x14ac:dyDescent="0.3">
      <c r="B6" s="173"/>
      <c r="C6" s="220" t="s">
        <v>306</v>
      </c>
      <c r="D6" s="200"/>
      <c r="E6" s="200"/>
      <c r="F6" s="279" t="s">
        <v>424</v>
      </c>
      <c r="G6" s="280"/>
      <c r="H6" s="245" t="s">
        <v>299</v>
      </c>
      <c r="I6" s="247" t="s">
        <v>424</v>
      </c>
      <c r="K6" s="6" t="s">
        <v>588</v>
      </c>
    </row>
    <row r="7" spans="1:11" ht="28.5" customHeight="1" x14ac:dyDescent="0.25">
      <c r="B7" s="173"/>
      <c r="C7" s="244" t="s">
        <v>610</v>
      </c>
      <c r="D7" s="244"/>
      <c r="E7" s="244"/>
      <c r="F7" s="4"/>
      <c r="G7" s="4"/>
      <c r="H7" s="248"/>
      <c r="I7" s="247"/>
      <c r="K7" s="6" t="s">
        <v>589</v>
      </c>
    </row>
    <row r="8" spans="1:11" ht="15" customHeight="1" x14ac:dyDescent="0.25">
      <c r="B8" s="173"/>
      <c r="C8" s="244"/>
      <c r="D8" s="244"/>
      <c r="E8" s="244"/>
      <c r="F8" s="4"/>
      <c r="G8" s="4"/>
      <c r="H8" s="249" t="s">
        <v>301</v>
      </c>
      <c r="I8" s="251" t="s">
        <v>424</v>
      </c>
      <c r="K8" s="6" t="s">
        <v>590</v>
      </c>
    </row>
    <row r="9" spans="1:11" ht="13.5" customHeight="1" thickBot="1" x14ac:dyDescent="0.3">
      <c r="B9" s="174"/>
      <c r="C9" s="263" t="s">
        <v>585</v>
      </c>
      <c r="D9" s="264"/>
      <c r="E9" s="264"/>
      <c r="F9" s="4"/>
      <c r="G9" s="4"/>
      <c r="H9" s="250"/>
      <c r="I9" s="252"/>
    </row>
    <row r="10" spans="1:11" ht="22.5" customHeight="1" thickBot="1" x14ac:dyDescent="0.3">
      <c r="B10" s="173"/>
      <c r="C10" s="268" t="s">
        <v>307</v>
      </c>
      <c r="D10" s="269"/>
      <c r="E10" s="270"/>
      <c r="F10" s="259">
        <v>0</v>
      </c>
      <c r="G10" s="260"/>
      <c r="H10" s="127" t="s">
        <v>302</v>
      </c>
      <c r="I10" s="180"/>
    </row>
    <row r="11" spans="1:11" ht="22.5" customHeight="1" thickBot="1" x14ac:dyDescent="0.3">
      <c r="B11" s="173"/>
      <c r="C11" s="261" t="s">
        <v>542</v>
      </c>
      <c r="D11" s="262"/>
      <c r="E11" s="262"/>
      <c r="F11" s="262"/>
      <c r="G11" s="5"/>
      <c r="H11" s="127" t="s">
        <v>303</v>
      </c>
      <c r="I11" s="180" t="s">
        <v>424</v>
      </c>
      <c r="K11" s="6" t="s">
        <v>571</v>
      </c>
    </row>
    <row r="12" spans="1:11" ht="22.5" customHeight="1" x14ac:dyDescent="0.25">
      <c r="B12" s="173"/>
      <c r="C12" s="256" t="s">
        <v>539</v>
      </c>
      <c r="D12" s="257"/>
      <c r="E12" s="258"/>
      <c r="F12" s="139" t="s">
        <v>508</v>
      </c>
      <c r="G12" s="175">
        <v>0</v>
      </c>
      <c r="H12" s="127" t="s">
        <v>308</v>
      </c>
      <c r="I12" s="181"/>
      <c r="K12" s="6" t="s">
        <v>572</v>
      </c>
    </row>
    <row r="13" spans="1:11" ht="22.5" customHeight="1" thickBot="1" x14ac:dyDescent="0.3">
      <c r="B13" s="173"/>
      <c r="C13" s="245" t="s">
        <v>540</v>
      </c>
      <c r="D13" s="246"/>
      <c r="E13" s="246"/>
      <c r="F13" s="140" t="s">
        <v>511</v>
      </c>
      <c r="G13" s="176">
        <v>0</v>
      </c>
      <c r="H13" s="63" t="s">
        <v>304</v>
      </c>
      <c r="I13" s="182" t="s">
        <v>424</v>
      </c>
      <c r="K13" s="6" t="s">
        <v>573</v>
      </c>
    </row>
    <row r="14" spans="1:11" ht="23.25" customHeight="1" x14ac:dyDescent="0.25">
      <c r="A14" s="64"/>
      <c r="B14" s="64"/>
      <c r="C14" s="64"/>
      <c r="D14" s="64"/>
      <c r="E14" s="64"/>
      <c r="F14" s="64"/>
      <c r="G14" s="64"/>
      <c r="H14" s="85"/>
      <c r="I14" s="65"/>
      <c r="J14" s="62"/>
      <c r="K14" s="6" t="s">
        <v>574</v>
      </c>
    </row>
    <row r="15" spans="1:11" ht="27" customHeight="1" thickBot="1" x14ac:dyDescent="0.3">
      <c r="A15" s="37" t="s">
        <v>167</v>
      </c>
      <c r="B15" s="37"/>
      <c r="C15" s="37"/>
      <c r="D15" s="37"/>
      <c r="E15" s="7"/>
      <c r="F15" s="7"/>
      <c r="H15" s="86" t="s">
        <v>541</v>
      </c>
      <c r="I15" s="61" t="s">
        <v>615</v>
      </c>
      <c r="J15" s="61" t="s">
        <v>551</v>
      </c>
      <c r="K15" s="6" t="s">
        <v>575</v>
      </c>
    </row>
    <row r="16" spans="1:11" ht="15.75" x14ac:dyDescent="0.25">
      <c r="A16" s="273"/>
      <c r="B16" s="274"/>
      <c r="C16" s="274"/>
      <c r="D16" s="274"/>
      <c r="E16" s="275"/>
      <c r="F16" s="38" t="s">
        <v>168</v>
      </c>
      <c r="G16" s="66" t="s">
        <v>169</v>
      </c>
      <c r="H16" s="87"/>
      <c r="I16" s="155" t="s">
        <v>616</v>
      </c>
      <c r="J16" s="94"/>
      <c r="K16" s="6" t="s">
        <v>576</v>
      </c>
    </row>
    <row r="17" spans="1:14" ht="15.75" x14ac:dyDescent="0.25">
      <c r="A17" s="276" t="s">
        <v>170</v>
      </c>
      <c r="B17" s="277"/>
      <c r="C17" s="277"/>
      <c r="D17" s="277"/>
      <c r="E17" s="278"/>
      <c r="F17" s="39">
        <v>1</v>
      </c>
      <c r="G17" s="67">
        <v>2</v>
      </c>
      <c r="H17" s="88"/>
      <c r="I17" s="78"/>
      <c r="J17" s="95"/>
      <c r="K17" s="6" t="s">
        <v>577</v>
      </c>
      <c r="N17" s="2"/>
    </row>
    <row r="18" spans="1:14" ht="25.5" customHeight="1" x14ac:dyDescent="0.25">
      <c r="A18" s="201" t="s">
        <v>328</v>
      </c>
      <c r="B18" s="225"/>
      <c r="C18" s="225"/>
      <c r="D18" s="225"/>
      <c r="E18" s="202"/>
      <c r="F18" s="40" t="s">
        <v>5</v>
      </c>
      <c r="G18" s="183">
        <v>0</v>
      </c>
      <c r="H18" s="89" t="s">
        <v>594</v>
      </c>
      <c r="I18" s="79" t="str">
        <f>IF(SUM(G18+G33-G34)&lt;&gt;G19,"CHYBA: výpočet podle vzorce nesouhlasí","")</f>
        <v/>
      </c>
      <c r="J18" s="95"/>
      <c r="K18" s="6" t="s">
        <v>578</v>
      </c>
    </row>
    <row r="19" spans="1:14" ht="23.25" customHeight="1" x14ac:dyDescent="0.25">
      <c r="A19" s="201" t="s">
        <v>329</v>
      </c>
      <c r="B19" s="225"/>
      <c r="C19" s="225"/>
      <c r="D19" s="225"/>
      <c r="E19" s="202"/>
      <c r="F19" s="40" t="s">
        <v>6</v>
      </c>
      <c r="G19" s="68">
        <f>SUM(G20:G30)</f>
        <v>0</v>
      </c>
      <c r="H19" s="89" t="s">
        <v>552</v>
      </c>
      <c r="I19" s="79" t="str">
        <f>IF($G$32&gt;$G$19,"0115 je větší 0102","")</f>
        <v/>
      </c>
      <c r="J19" s="96"/>
      <c r="K19" s="6" t="s">
        <v>579</v>
      </c>
    </row>
    <row r="20" spans="1:14" ht="23.25" customHeight="1" x14ac:dyDescent="0.25">
      <c r="A20" s="204" t="s">
        <v>171</v>
      </c>
      <c r="B20" s="229" t="s">
        <v>172</v>
      </c>
      <c r="C20" s="224"/>
      <c r="D20" s="224"/>
      <c r="E20" s="225"/>
      <c r="F20" s="40" t="s">
        <v>7</v>
      </c>
      <c r="G20" s="183">
        <v>0</v>
      </c>
      <c r="H20" s="88"/>
      <c r="I20" s="78"/>
      <c r="J20" s="95"/>
      <c r="K20" s="6" t="s">
        <v>580</v>
      </c>
    </row>
    <row r="21" spans="1:14" ht="23.25" customHeight="1" x14ac:dyDescent="0.25">
      <c r="A21" s="204"/>
      <c r="B21" s="229" t="s">
        <v>141</v>
      </c>
      <c r="C21" s="224"/>
      <c r="D21" s="224"/>
      <c r="E21" s="225"/>
      <c r="F21" s="40" t="s">
        <v>8</v>
      </c>
      <c r="G21" s="183">
        <v>0</v>
      </c>
      <c r="H21" s="90"/>
      <c r="I21" s="78"/>
      <c r="J21" s="95"/>
      <c r="K21" s="6" t="s">
        <v>581</v>
      </c>
    </row>
    <row r="22" spans="1:14" ht="23.25" customHeight="1" x14ac:dyDescent="0.25">
      <c r="A22" s="204"/>
      <c r="B22" s="229" t="s">
        <v>142</v>
      </c>
      <c r="C22" s="224"/>
      <c r="D22" s="224"/>
      <c r="E22" s="225"/>
      <c r="F22" s="40" t="s">
        <v>9</v>
      </c>
      <c r="G22" s="183">
        <v>0</v>
      </c>
      <c r="H22" s="88"/>
      <c r="I22" s="78"/>
      <c r="J22" s="95"/>
      <c r="K22" s="6" t="s">
        <v>582</v>
      </c>
    </row>
    <row r="23" spans="1:14" ht="23.25" customHeight="1" x14ac:dyDescent="0.25">
      <c r="A23" s="204"/>
      <c r="B23" s="229" t="s">
        <v>173</v>
      </c>
      <c r="C23" s="224"/>
      <c r="D23" s="224"/>
      <c r="E23" s="225"/>
      <c r="F23" s="40" t="s">
        <v>10</v>
      </c>
      <c r="G23" s="183">
        <v>0</v>
      </c>
      <c r="H23" s="88"/>
      <c r="I23" s="78"/>
      <c r="J23" s="95"/>
      <c r="K23" s="6" t="s">
        <v>583</v>
      </c>
    </row>
    <row r="24" spans="1:14" ht="23.25" customHeight="1" x14ac:dyDescent="0.25">
      <c r="A24" s="204"/>
      <c r="B24" s="229" t="s">
        <v>174</v>
      </c>
      <c r="C24" s="224"/>
      <c r="D24" s="224"/>
      <c r="E24" s="225"/>
      <c r="F24" s="40" t="s">
        <v>11</v>
      </c>
      <c r="G24" s="183">
        <v>0</v>
      </c>
      <c r="H24" s="88"/>
      <c r="I24" s="78"/>
      <c r="J24" s="95"/>
      <c r="K24" s="6" t="s">
        <v>584</v>
      </c>
    </row>
    <row r="25" spans="1:14" ht="23.25" customHeight="1" x14ac:dyDescent="0.25">
      <c r="A25" s="204"/>
      <c r="B25" s="229" t="s">
        <v>175</v>
      </c>
      <c r="C25" s="224"/>
      <c r="D25" s="224"/>
      <c r="E25" s="225"/>
      <c r="F25" s="40" t="s">
        <v>12</v>
      </c>
      <c r="G25" s="183">
        <v>0</v>
      </c>
      <c r="H25" s="88"/>
      <c r="I25" s="78"/>
      <c r="J25" s="95"/>
    </row>
    <row r="26" spans="1:14" ht="23.25" customHeight="1" x14ac:dyDescent="0.25">
      <c r="A26" s="204"/>
      <c r="B26" s="229" t="s">
        <v>149</v>
      </c>
      <c r="C26" s="224"/>
      <c r="D26" s="224"/>
      <c r="E26" s="225"/>
      <c r="F26" s="40" t="s">
        <v>13</v>
      </c>
      <c r="G26" s="183">
        <v>0</v>
      </c>
      <c r="H26" s="88"/>
      <c r="I26" s="78"/>
      <c r="J26" s="95"/>
      <c r="K26" s="6" t="s">
        <v>600</v>
      </c>
    </row>
    <row r="27" spans="1:14" ht="23.25" customHeight="1" x14ac:dyDescent="0.25">
      <c r="A27" s="204"/>
      <c r="B27" s="229" t="s">
        <v>143</v>
      </c>
      <c r="C27" s="224"/>
      <c r="D27" s="224"/>
      <c r="E27" s="225"/>
      <c r="F27" s="40" t="s">
        <v>14</v>
      </c>
      <c r="G27" s="183">
        <v>0</v>
      </c>
      <c r="H27" s="88"/>
      <c r="I27" s="78"/>
      <c r="J27" s="95"/>
      <c r="K27" s="6" t="s">
        <v>601</v>
      </c>
    </row>
    <row r="28" spans="1:14" ht="23.25" customHeight="1" x14ac:dyDescent="0.25">
      <c r="A28" s="204"/>
      <c r="B28" s="229" t="s">
        <v>144</v>
      </c>
      <c r="C28" s="224"/>
      <c r="D28" s="224"/>
      <c r="E28" s="225"/>
      <c r="F28" s="40" t="s">
        <v>15</v>
      </c>
      <c r="G28" s="183">
        <v>0</v>
      </c>
      <c r="H28" s="88"/>
      <c r="I28" s="78"/>
      <c r="J28" s="95"/>
      <c r="K28" s="6" t="s">
        <v>602</v>
      </c>
    </row>
    <row r="29" spans="1:14" ht="23.25" customHeight="1" x14ac:dyDescent="0.25">
      <c r="A29" s="204"/>
      <c r="B29" s="229" t="s">
        <v>176</v>
      </c>
      <c r="C29" s="224"/>
      <c r="D29" s="224"/>
      <c r="E29" s="225"/>
      <c r="F29" s="40" t="s">
        <v>16</v>
      </c>
      <c r="G29" s="183">
        <v>0</v>
      </c>
      <c r="H29" s="88"/>
      <c r="I29" s="78"/>
      <c r="J29" s="95"/>
      <c r="K29" s="6" t="s">
        <v>603</v>
      </c>
    </row>
    <row r="30" spans="1:14" ht="23.25" customHeight="1" x14ac:dyDescent="0.25">
      <c r="A30" s="204"/>
      <c r="B30" s="229" t="s">
        <v>150</v>
      </c>
      <c r="C30" s="224"/>
      <c r="D30" s="224"/>
      <c r="E30" s="225"/>
      <c r="F30" s="40" t="s">
        <v>17</v>
      </c>
      <c r="G30" s="183">
        <v>0</v>
      </c>
      <c r="H30" s="88"/>
      <c r="I30" s="78"/>
      <c r="J30" s="95"/>
      <c r="K30" s="6" t="s">
        <v>604</v>
      </c>
    </row>
    <row r="31" spans="1:14" ht="23.25" customHeight="1" x14ac:dyDescent="0.25">
      <c r="A31" s="253" t="s">
        <v>330</v>
      </c>
      <c r="B31" s="254"/>
      <c r="C31" s="254"/>
      <c r="D31" s="254"/>
      <c r="E31" s="255"/>
      <c r="F31" s="40" t="s">
        <v>18</v>
      </c>
      <c r="G31" s="183">
        <v>0</v>
      </c>
      <c r="H31" s="88"/>
      <c r="I31" s="78"/>
      <c r="J31" s="95"/>
      <c r="K31" s="6" t="s">
        <v>605</v>
      </c>
    </row>
    <row r="32" spans="1:14" ht="23.25" customHeight="1" x14ac:dyDescent="0.25">
      <c r="A32" s="253" t="s">
        <v>331</v>
      </c>
      <c r="B32" s="254"/>
      <c r="C32" s="254"/>
      <c r="D32" s="254"/>
      <c r="E32" s="255"/>
      <c r="F32" s="40" t="s">
        <v>19</v>
      </c>
      <c r="G32" s="183">
        <v>0</v>
      </c>
      <c r="H32" s="88" t="s">
        <v>556</v>
      </c>
      <c r="I32" s="79" t="str">
        <f>IF($G$32&gt;$G$19,"0115 je větší 0102","")</f>
        <v/>
      </c>
      <c r="J32" s="96"/>
      <c r="K32" s="6" t="s">
        <v>606</v>
      </c>
    </row>
    <row r="33" spans="1:11" ht="23.25" customHeight="1" x14ac:dyDescent="0.25">
      <c r="A33" s="253" t="s">
        <v>332</v>
      </c>
      <c r="B33" s="254"/>
      <c r="C33" s="254"/>
      <c r="D33" s="254"/>
      <c r="E33" s="255"/>
      <c r="F33" s="40" t="s">
        <v>20</v>
      </c>
      <c r="G33" s="183">
        <v>0</v>
      </c>
      <c r="H33" s="88"/>
      <c r="I33" s="78"/>
      <c r="J33" s="95"/>
      <c r="K33" s="6" t="s">
        <v>607</v>
      </c>
    </row>
    <row r="34" spans="1:11" ht="23.25" customHeight="1" thickBot="1" x14ac:dyDescent="0.3">
      <c r="A34" s="265" t="s">
        <v>333</v>
      </c>
      <c r="B34" s="266"/>
      <c r="C34" s="266"/>
      <c r="D34" s="266"/>
      <c r="E34" s="267"/>
      <c r="F34" s="41" t="s">
        <v>21</v>
      </c>
      <c r="G34" s="184">
        <v>0</v>
      </c>
      <c r="H34" s="88"/>
      <c r="I34" s="78"/>
      <c r="J34" s="95"/>
      <c r="K34" s="6" t="s">
        <v>608</v>
      </c>
    </row>
    <row r="35" spans="1:11" ht="15.75" x14ac:dyDescent="0.25">
      <c r="A35" s="42"/>
      <c r="B35" s="42"/>
      <c r="C35" s="42"/>
      <c r="D35" s="42"/>
      <c r="E35" s="7"/>
      <c r="F35" s="43"/>
      <c r="G35" s="69"/>
      <c r="H35" s="88"/>
      <c r="I35" s="78"/>
      <c r="J35" s="95"/>
    </row>
    <row r="36" spans="1:11" ht="26.25" customHeight="1" thickBot="1" x14ac:dyDescent="0.3">
      <c r="A36" s="37" t="s">
        <v>177</v>
      </c>
      <c r="B36" s="37"/>
      <c r="C36" s="37"/>
      <c r="D36" s="37"/>
      <c r="E36" s="7"/>
      <c r="F36" s="43"/>
      <c r="G36" s="69"/>
      <c r="H36" s="88"/>
      <c r="I36" s="78"/>
      <c r="J36" s="95"/>
    </row>
    <row r="37" spans="1:11" ht="15.75" x14ac:dyDescent="0.25">
      <c r="A37" s="206"/>
      <c r="B37" s="207"/>
      <c r="C37" s="207"/>
      <c r="D37" s="207"/>
      <c r="E37" s="208"/>
      <c r="F37" s="44" t="s">
        <v>168</v>
      </c>
      <c r="G37" s="70" t="s">
        <v>169</v>
      </c>
      <c r="H37" s="88"/>
      <c r="I37" s="78"/>
      <c r="J37" s="95"/>
    </row>
    <row r="38" spans="1:11" ht="15.75" x14ac:dyDescent="0.25">
      <c r="A38" s="209" t="s">
        <v>170</v>
      </c>
      <c r="B38" s="210"/>
      <c r="C38" s="210"/>
      <c r="D38" s="210"/>
      <c r="E38" s="211"/>
      <c r="F38" s="45">
        <v>1</v>
      </c>
      <c r="G38" s="71">
        <v>2</v>
      </c>
      <c r="H38" s="88"/>
      <c r="I38" s="78"/>
      <c r="J38" s="95"/>
    </row>
    <row r="39" spans="1:11" ht="22.5" customHeight="1" x14ac:dyDescent="0.25">
      <c r="A39" s="253" t="s">
        <v>334</v>
      </c>
      <c r="B39" s="254"/>
      <c r="C39" s="254"/>
      <c r="D39" s="254"/>
      <c r="E39" s="255"/>
      <c r="F39" s="40" t="s">
        <v>22</v>
      </c>
      <c r="G39" s="185">
        <v>0</v>
      </c>
      <c r="H39" s="88"/>
      <c r="I39" s="79"/>
      <c r="J39" s="96"/>
    </row>
    <row r="40" spans="1:11" ht="22.5" customHeight="1" x14ac:dyDescent="0.25">
      <c r="A40" s="253" t="s">
        <v>335</v>
      </c>
      <c r="B40" s="254"/>
      <c r="C40" s="254"/>
      <c r="D40" s="254"/>
      <c r="E40" s="255"/>
      <c r="F40" s="40" t="s">
        <v>23</v>
      </c>
      <c r="G40" s="185">
        <v>0</v>
      </c>
      <c r="H40" s="88" t="s">
        <v>614</v>
      </c>
      <c r="I40" s="79"/>
      <c r="J40" s="96"/>
    </row>
    <row r="41" spans="1:11" ht="22.5" customHeight="1" x14ac:dyDescent="0.25">
      <c r="A41" s="253" t="s">
        <v>336</v>
      </c>
      <c r="B41" s="254"/>
      <c r="C41" s="254"/>
      <c r="D41" s="254"/>
      <c r="E41" s="255"/>
      <c r="F41" s="40" t="s">
        <v>24</v>
      </c>
      <c r="G41" s="72">
        <f>G42+G48</f>
        <v>0</v>
      </c>
      <c r="H41" s="88" t="s">
        <v>553</v>
      </c>
      <c r="I41" s="78"/>
      <c r="J41" s="95"/>
    </row>
    <row r="42" spans="1:11" ht="22.5" customHeight="1" x14ac:dyDescent="0.25">
      <c r="A42" s="253" t="s">
        <v>337</v>
      </c>
      <c r="B42" s="254"/>
      <c r="C42" s="254"/>
      <c r="D42" s="254"/>
      <c r="E42" s="255"/>
      <c r="F42" s="40" t="s">
        <v>25</v>
      </c>
      <c r="G42" s="72">
        <f>SUM(G43:G47)</f>
        <v>0</v>
      </c>
      <c r="H42" s="88" t="s">
        <v>554</v>
      </c>
      <c r="I42" s="78"/>
      <c r="J42" s="95"/>
    </row>
    <row r="43" spans="1:11" ht="22.5" customHeight="1" x14ac:dyDescent="0.25">
      <c r="A43" s="204" t="s">
        <v>305</v>
      </c>
      <c r="B43" s="229" t="s">
        <v>178</v>
      </c>
      <c r="C43" s="224"/>
      <c r="D43" s="224"/>
      <c r="E43" s="225"/>
      <c r="F43" s="40" t="s">
        <v>26</v>
      </c>
      <c r="G43" s="185">
        <v>0</v>
      </c>
      <c r="H43" s="88"/>
      <c r="I43" s="78"/>
      <c r="J43" s="95"/>
    </row>
    <row r="44" spans="1:11" ht="22.5" customHeight="1" x14ac:dyDescent="0.25">
      <c r="A44" s="204"/>
      <c r="B44" s="229" t="s">
        <v>179</v>
      </c>
      <c r="C44" s="224"/>
      <c r="D44" s="224"/>
      <c r="E44" s="225"/>
      <c r="F44" s="40" t="s">
        <v>27</v>
      </c>
      <c r="G44" s="185">
        <v>0</v>
      </c>
      <c r="H44" s="88"/>
      <c r="I44" s="78"/>
      <c r="J44" s="95"/>
    </row>
    <row r="45" spans="1:11" ht="30" customHeight="1" x14ac:dyDescent="0.25">
      <c r="A45" s="204"/>
      <c r="B45" s="229" t="s">
        <v>322</v>
      </c>
      <c r="C45" s="224"/>
      <c r="D45" s="224"/>
      <c r="E45" s="225"/>
      <c r="F45" s="40" t="s">
        <v>28</v>
      </c>
      <c r="G45" s="185">
        <v>0</v>
      </c>
      <c r="H45" s="88" t="s">
        <v>544</v>
      </c>
      <c r="I45" s="79" t="str">
        <f>IF($G$45&gt;0,IF($G$89=0,"Akce nejsou vyplněny",""),"")</f>
        <v/>
      </c>
      <c r="J45" s="96"/>
    </row>
    <row r="46" spans="1:11" ht="22.5" customHeight="1" x14ac:dyDescent="0.25">
      <c r="A46" s="204"/>
      <c r="B46" s="229" t="s">
        <v>180</v>
      </c>
      <c r="C46" s="224"/>
      <c r="D46" s="224"/>
      <c r="E46" s="225"/>
      <c r="F46" s="40" t="s">
        <v>29</v>
      </c>
      <c r="G46" s="185">
        <v>0</v>
      </c>
      <c r="H46" s="88" t="s">
        <v>545</v>
      </c>
      <c r="I46" s="79" t="str">
        <f>IF($G$46&gt;0,IF($G$91=0,"Akce nejsou vyplněny",""),"")</f>
        <v/>
      </c>
      <c r="J46" s="96"/>
    </row>
    <row r="47" spans="1:11" ht="30" customHeight="1" x14ac:dyDescent="0.25">
      <c r="A47" s="204"/>
      <c r="B47" s="229" t="s">
        <v>181</v>
      </c>
      <c r="C47" s="224"/>
      <c r="D47" s="224"/>
      <c r="E47" s="225"/>
      <c r="F47" s="40" t="s">
        <v>30</v>
      </c>
      <c r="G47" s="185">
        <v>0</v>
      </c>
      <c r="H47" s="88" t="s">
        <v>546</v>
      </c>
      <c r="I47" s="79" t="str">
        <f>IF($G$47&gt;0,IF($G$94=0,"Akce nejsou vyplněny",""),"")</f>
        <v/>
      </c>
      <c r="J47" s="96"/>
    </row>
    <row r="48" spans="1:11" ht="30" customHeight="1" thickBot="1" x14ac:dyDescent="0.3">
      <c r="A48" s="265" t="s">
        <v>338</v>
      </c>
      <c r="B48" s="266"/>
      <c r="C48" s="266"/>
      <c r="D48" s="266"/>
      <c r="E48" s="267"/>
      <c r="F48" s="41" t="s">
        <v>31</v>
      </c>
      <c r="G48" s="73">
        <f>G114+G116+G120+G124+G125</f>
        <v>0</v>
      </c>
      <c r="H48" s="88" t="s">
        <v>555</v>
      </c>
      <c r="I48" s="78"/>
      <c r="J48" s="95"/>
    </row>
    <row r="49" spans="1:10" ht="15.75" x14ac:dyDescent="0.25">
      <c r="A49" s="7"/>
      <c r="B49" s="7"/>
      <c r="C49" s="7"/>
      <c r="D49" s="7"/>
      <c r="E49" s="7"/>
      <c r="F49" s="7"/>
      <c r="G49" s="69"/>
      <c r="H49" s="91"/>
      <c r="I49" s="80"/>
      <c r="J49" s="97"/>
    </row>
    <row r="50" spans="1:10" ht="26.25" customHeight="1" thickBot="1" x14ac:dyDescent="0.3">
      <c r="A50" s="37" t="s">
        <v>183</v>
      </c>
      <c r="B50" s="37"/>
      <c r="C50" s="37"/>
      <c r="D50" s="37"/>
      <c r="E50" s="7"/>
      <c r="F50" s="7"/>
      <c r="G50" s="69"/>
      <c r="H50" s="92"/>
      <c r="I50" s="81"/>
      <c r="J50" s="98"/>
    </row>
    <row r="51" spans="1:10" ht="15.75" x14ac:dyDescent="0.25">
      <c r="A51" s="206"/>
      <c r="B51" s="207"/>
      <c r="C51" s="207"/>
      <c r="D51" s="207"/>
      <c r="E51" s="208"/>
      <c r="F51" s="46" t="s">
        <v>168</v>
      </c>
      <c r="G51" s="70" t="s">
        <v>169</v>
      </c>
      <c r="H51" s="88"/>
      <c r="I51" s="78"/>
      <c r="J51" s="95"/>
    </row>
    <row r="52" spans="1:10" ht="15.75" x14ac:dyDescent="0.25">
      <c r="A52" s="209" t="s">
        <v>170</v>
      </c>
      <c r="B52" s="210"/>
      <c r="C52" s="210"/>
      <c r="D52" s="210"/>
      <c r="E52" s="211"/>
      <c r="F52" s="47">
        <v>1</v>
      </c>
      <c r="G52" s="71">
        <v>2</v>
      </c>
      <c r="H52" s="88"/>
      <c r="I52" s="78"/>
      <c r="J52" s="95"/>
    </row>
    <row r="53" spans="1:10" ht="22.5" customHeight="1" x14ac:dyDescent="0.25">
      <c r="A53" s="230" t="s">
        <v>647</v>
      </c>
      <c r="B53" s="231"/>
      <c r="C53" s="231"/>
      <c r="D53" s="231"/>
      <c r="E53" s="232"/>
      <c r="F53" s="40" t="s">
        <v>32</v>
      </c>
      <c r="G53" s="74">
        <f>SUM(G54+G122)</f>
        <v>0</v>
      </c>
      <c r="H53" s="88" t="s">
        <v>648</v>
      </c>
      <c r="I53" s="79"/>
      <c r="J53" s="96"/>
    </row>
    <row r="54" spans="1:10" ht="22.5" customHeight="1" x14ac:dyDescent="0.25">
      <c r="A54" s="230" t="s">
        <v>649</v>
      </c>
      <c r="B54" s="231"/>
      <c r="C54" s="231"/>
      <c r="D54" s="231"/>
      <c r="E54" s="232"/>
      <c r="F54" s="40" t="s">
        <v>33</v>
      </c>
      <c r="G54" s="74">
        <f>SUM(G55:G68)</f>
        <v>0</v>
      </c>
      <c r="H54" s="88" t="s">
        <v>650</v>
      </c>
      <c r="I54" s="79" t="str">
        <f>IF($G$54&lt;$G$69+$G$70,"Ř. 0302 musí být větší než součet 0317+0318","")</f>
        <v/>
      </c>
      <c r="J54" s="96"/>
    </row>
    <row r="55" spans="1:10" ht="22.5" customHeight="1" x14ac:dyDescent="0.25">
      <c r="A55" s="204" t="s">
        <v>651</v>
      </c>
      <c r="B55" s="229" t="s">
        <v>184</v>
      </c>
      <c r="C55" s="224"/>
      <c r="D55" s="224"/>
      <c r="E55" s="225"/>
      <c r="F55" s="40" t="s">
        <v>34</v>
      </c>
      <c r="G55" s="185">
        <v>0</v>
      </c>
      <c r="H55" s="88" t="s">
        <v>526</v>
      </c>
      <c r="I55" s="78"/>
      <c r="J55" s="95"/>
    </row>
    <row r="56" spans="1:10" ht="22.5" customHeight="1" x14ac:dyDescent="0.25">
      <c r="A56" s="204"/>
      <c r="B56" s="229" t="s">
        <v>185</v>
      </c>
      <c r="C56" s="224"/>
      <c r="D56" s="224"/>
      <c r="E56" s="225"/>
      <c r="F56" s="40" t="s">
        <v>35</v>
      </c>
      <c r="G56" s="185">
        <v>0</v>
      </c>
      <c r="H56" s="88" t="s">
        <v>526</v>
      </c>
      <c r="I56" s="78"/>
      <c r="J56" s="95"/>
    </row>
    <row r="57" spans="1:10" ht="22.5" customHeight="1" x14ac:dyDescent="0.25">
      <c r="A57" s="204"/>
      <c r="B57" s="229" t="s">
        <v>186</v>
      </c>
      <c r="C57" s="224"/>
      <c r="D57" s="224"/>
      <c r="E57" s="225"/>
      <c r="F57" s="40" t="s">
        <v>36</v>
      </c>
      <c r="G57" s="185">
        <v>0</v>
      </c>
      <c r="H57" s="88" t="s">
        <v>526</v>
      </c>
      <c r="I57" s="78"/>
      <c r="J57" s="95"/>
    </row>
    <row r="58" spans="1:10" ht="22.5" customHeight="1" x14ac:dyDescent="0.25">
      <c r="A58" s="204"/>
      <c r="B58" s="229" t="s">
        <v>187</v>
      </c>
      <c r="C58" s="224"/>
      <c r="D58" s="224"/>
      <c r="E58" s="225"/>
      <c r="F58" s="40" t="s">
        <v>37</v>
      </c>
      <c r="G58" s="185">
        <v>0</v>
      </c>
      <c r="H58" s="88" t="s">
        <v>526</v>
      </c>
      <c r="I58" s="78"/>
      <c r="J58" s="95"/>
    </row>
    <row r="59" spans="1:10" ht="22.5" customHeight="1" x14ac:dyDescent="0.25">
      <c r="A59" s="204"/>
      <c r="B59" s="229" t="s">
        <v>188</v>
      </c>
      <c r="C59" s="224"/>
      <c r="D59" s="224"/>
      <c r="E59" s="225"/>
      <c r="F59" s="40" t="s">
        <v>38</v>
      </c>
      <c r="G59" s="185">
        <v>0</v>
      </c>
      <c r="H59" s="88"/>
      <c r="I59" s="78"/>
      <c r="J59" s="95"/>
    </row>
    <row r="60" spans="1:10" ht="22.5" customHeight="1" x14ac:dyDescent="0.25">
      <c r="A60" s="204"/>
      <c r="B60" s="229" t="s">
        <v>142</v>
      </c>
      <c r="C60" s="224"/>
      <c r="D60" s="224"/>
      <c r="E60" s="225"/>
      <c r="F60" s="40" t="s">
        <v>39</v>
      </c>
      <c r="G60" s="185">
        <v>0</v>
      </c>
      <c r="H60" s="88"/>
      <c r="I60" s="78"/>
      <c r="J60" s="95"/>
    </row>
    <row r="61" spans="1:10" ht="22.5" customHeight="1" x14ac:dyDescent="0.25">
      <c r="A61" s="204"/>
      <c r="B61" s="229" t="s">
        <v>173</v>
      </c>
      <c r="C61" s="224"/>
      <c r="D61" s="224"/>
      <c r="E61" s="225"/>
      <c r="F61" s="40" t="s">
        <v>40</v>
      </c>
      <c r="G61" s="185">
        <v>0</v>
      </c>
      <c r="H61" s="88"/>
      <c r="I61" s="78"/>
      <c r="J61" s="95"/>
    </row>
    <row r="62" spans="1:10" ht="22.5" customHeight="1" x14ac:dyDescent="0.25">
      <c r="A62" s="204"/>
      <c r="B62" s="229" t="s">
        <v>174</v>
      </c>
      <c r="C62" s="224"/>
      <c r="D62" s="224"/>
      <c r="E62" s="225"/>
      <c r="F62" s="40" t="s">
        <v>41</v>
      </c>
      <c r="G62" s="185">
        <v>0</v>
      </c>
      <c r="H62" s="88"/>
      <c r="I62" s="78"/>
      <c r="J62" s="95"/>
    </row>
    <row r="63" spans="1:10" ht="22.5" customHeight="1" x14ac:dyDescent="0.25">
      <c r="A63" s="204"/>
      <c r="B63" s="229" t="s">
        <v>175</v>
      </c>
      <c r="C63" s="224"/>
      <c r="D63" s="224"/>
      <c r="E63" s="225"/>
      <c r="F63" s="40" t="s">
        <v>42</v>
      </c>
      <c r="G63" s="185">
        <v>0</v>
      </c>
      <c r="H63" s="88"/>
      <c r="I63" s="78"/>
      <c r="J63" s="95"/>
    </row>
    <row r="64" spans="1:10" ht="22.5" customHeight="1" x14ac:dyDescent="0.25">
      <c r="A64" s="204"/>
      <c r="B64" s="229" t="s">
        <v>149</v>
      </c>
      <c r="C64" s="224"/>
      <c r="D64" s="224"/>
      <c r="E64" s="225"/>
      <c r="F64" s="40" t="s">
        <v>43</v>
      </c>
      <c r="G64" s="185">
        <v>0</v>
      </c>
      <c r="H64" s="88"/>
      <c r="I64" s="78"/>
      <c r="J64" s="95"/>
    </row>
    <row r="65" spans="1:10" customFormat="1" ht="22.5" customHeight="1" x14ac:dyDescent="0.25">
      <c r="A65" s="204"/>
      <c r="B65" s="229" t="s">
        <v>143</v>
      </c>
      <c r="C65" s="224"/>
      <c r="D65" s="224"/>
      <c r="E65" s="225"/>
      <c r="F65" s="40" t="s">
        <v>44</v>
      </c>
      <c r="G65" s="185">
        <v>0</v>
      </c>
      <c r="H65" s="88"/>
      <c r="I65" s="78"/>
      <c r="J65" s="95"/>
    </row>
    <row r="66" spans="1:10" customFormat="1" ht="22.5" customHeight="1" x14ac:dyDescent="0.25">
      <c r="A66" s="204"/>
      <c r="B66" s="229" t="s">
        <v>144</v>
      </c>
      <c r="C66" s="224"/>
      <c r="D66" s="224"/>
      <c r="E66" s="225"/>
      <c r="F66" s="40" t="s">
        <v>45</v>
      </c>
      <c r="G66" s="185">
        <v>0</v>
      </c>
      <c r="H66" s="88"/>
      <c r="I66" s="78"/>
      <c r="J66" s="95"/>
    </row>
    <row r="67" spans="1:10" customFormat="1" ht="22.5" customHeight="1" x14ac:dyDescent="0.25">
      <c r="A67" s="204"/>
      <c r="B67" s="229" t="s">
        <v>176</v>
      </c>
      <c r="C67" s="224"/>
      <c r="D67" s="224"/>
      <c r="E67" s="225"/>
      <c r="F67" s="40" t="s">
        <v>46</v>
      </c>
      <c r="G67" s="185">
        <v>0</v>
      </c>
      <c r="H67" s="88"/>
      <c r="I67" s="78"/>
      <c r="J67" s="95"/>
    </row>
    <row r="68" spans="1:10" customFormat="1" ht="22.5" customHeight="1" x14ac:dyDescent="0.25">
      <c r="A68" s="204"/>
      <c r="B68" s="229" t="s">
        <v>150</v>
      </c>
      <c r="C68" s="224"/>
      <c r="D68" s="224"/>
      <c r="E68" s="225"/>
      <c r="F68" s="40" t="s">
        <v>47</v>
      </c>
      <c r="G68" s="185">
        <v>0</v>
      </c>
      <c r="H68" s="88"/>
      <c r="I68" s="78"/>
      <c r="J68" s="95"/>
    </row>
    <row r="69" spans="1:10" customFormat="1" ht="22.5" customHeight="1" x14ac:dyDescent="0.25">
      <c r="A69" s="230" t="s">
        <v>652</v>
      </c>
      <c r="B69" s="231"/>
      <c r="C69" s="231"/>
      <c r="D69" s="231"/>
      <c r="E69" s="232"/>
      <c r="F69" s="40" t="s">
        <v>48</v>
      </c>
      <c r="G69" s="185">
        <v>0</v>
      </c>
      <c r="H69" s="88" t="s">
        <v>654</v>
      </c>
      <c r="I69" s="79" t="str">
        <f>IF($G$69&gt;$G$54,"Ř. 0317 je větší 0302","")</f>
        <v/>
      </c>
      <c r="J69" s="96"/>
    </row>
    <row r="70" spans="1:10" customFormat="1" ht="22.5" customHeight="1" thickBot="1" x14ac:dyDescent="0.3">
      <c r="A70" s="233" t="s">
        <v>653</v>
      </c>
      <c r="B70" s="234"/>
      <c r="C70" s="234"/>
      <c r="D70" s="234"/>
      <c r="E70" s="235"/>
      <c r="F70" s="41" t="s">
        <v>628</v>
      </c>
      <c r="G70" s="186">
        <v>0</v>
      </c>
      <c r="H70" s="88" t="s">
        <v>655</v>
      </c>
      <c r="I70" s="79" t="str">
        <f>IF($G$70&gt;$G$54-$G$69,"Ř. 0318 musí být menší než rozdíl 0302 minus 0317","")</f>
        <v/>
      </c>
      <c r="J70" s="96"/>
    </row>
    <row r="71" spans="1:10" customFormat="1" ht="15.75" x14ac:dyDescent="0.25">
      <c r="A71" s="7"/>
      <c r="B71" s="7"/>
      <c r="C71" s="7"/>
      <c r="D71" s="7"/>
      <c r="E71" s="7"/>
      <c r="F71" s="7"/>
      <c r="G71" s="69"/>
      <c r="H71" s="88"/>
      <c r="I71" s="78"/>
      <c r="J71" s="95"/>
    </row>
    <row r="72" spans="1:10" customFormat="1" ht="26.25" customHeight="1" thickBot="1" x14ac:dyDescent="0.3">
      <c r="A72" s="37" t="s">
        <v>309</v>
      </c>
      <c r="B72" s="37"/>
      <c r="C72" s="37"/>
      <c r="D72" s="37"/>
      <c r="E72" s="7"/>
      <c r="F72" s="7"/>
      <c r="G72" s="69"/>
      <c r="H72" s="88"/>
      <c r="I72" s="78"/>
      <c r="J72" s="95"/>
    </row>
    <row r="73" spans="1:10" customFormat="1" ht="15.75" x14ac:dyDescent="0.25">
      <c r="A73" s="206"/>
      <c r="B73" s="207"/>
      <c r="C73" s="207"/>
      <c r="D73" s="207"/>
      <c r="E73" s="208"/>
      <c r="F73" s="46" t="s">
        <v>168</v>
      </c>
      <c r="G73" s="70" t="s">
        <v>169</v>
      </c>
      <c r="H73" s="88"/>
      <c r="I73" s="78"/>
      <c r="J73" s="95"/>
    </row>
    <row r="74" spans="1:10" customFormat="1" ht="15.75" x14ac:dyDescent="0.25">
      <c r="A74" s="209" t="s">
        <v>170</v>
      </c>
      <c r="B74" s="210"/>
      <c r="C74" s="210"/>
      <c r="D74" s="210"/>
      <c r="E74" s="211"/>
      <c r="F74" s="47">
        <v>1</v>
      </c>
      <c r="G74" s="71">
        <v>2</v>
      </c>
      <c r="H74" s="88"/>
      <c r="I74" s="78"/>
      <c r="J74" s="95"/>
    </row>
    <row r="75" spans="1:10" customFormat="1" ht="23.25" customHeight="1" x14ac:dyDescent="0.25">
      <c r="A75" s="284" t="s">
        <v>310</v>
      </c>
      <c r="B75" s="285"/>
      <c r="C75" s="227" t="s">
        <v>312</v>
      </c>
      <c r="D75" s="214" t="s">
        <v>319</v>
      </c>
      <c r="E75" s="216"/>
      <c r="F75" s="48">
        <v>401</v>
      </c>
      <c r="G75" s="185">
        <v>0</v>
      </c>
      <c r="H75" s="88"/>
      <c r="I75" s="79"/>
      <c r="J75" s="96"/>
    </row>
    <row r="76" spans="1:10" customFormat="1" ht="31.5" customHeight="1" x14ac:dyDescent="0.25">
      <c r="A76" s="286"/>
      <c r="B76" s="287"/>
      <c r="C76" s="228"/>
      <c r="D76" s="229" t="s">
        <v>320</v>
      </c>
      <c r="E76" s="225"/>
      <c r="F76" s="48">
        <v>402</v>
      </c>
      <c r="G76" s="185">
        <v>0</v>
      </c>
      <c r="H76" s="88" t="s">
        <v>565</v>
      </c>
      <c r="I76" s="79"/>
      <c r="J76" s="96"/>
    </row>
    <row r="77" spans="1:10" customFormat="1" ht="23.25" customHeight="1" x14ac:dyDescent="0.25">
      <c r="A77" s="286"/>
      <c r="B77" s="287"/>
      <c r="C77" s="227" t="s">
        <v>313</v>
      </c>
      <c r="D77" s="214" t="s">
        <v>319</v>
      </c>
      <c r="E77" s="216"/>
      <c r="F77" s="48">
        <v>403</v>
      </c>
      <c r="G77" s="185">
        <v>0</v>
      </c>
      <c r="H77" s="88"/>
      <c r="I77" s="79"/>
      <c r="J77" s="96"/>
    </row>
    <row r="78" spans="1:10" customFormat="1" ht="35.25" customHeight="1" x14ac:dyDescent="0.25">
      <c r="A78" s="288"/>
      <c r="B78" s="289"/>
      <c r="C78" s="228"/>
      <c r="D78" s="236" t="s">
        <v>320</v>
      </c>
      <c r="E78" s="237"/>
      <c r="F78" s="49">
        <v>404</v>
      </c>
      <c r="G78" s="185">
        <v>0</v>
      </c>
      <c r="H78" s="88" t="s">
        <v>564</v>
      </c>
      <c r="I78" s="79"/>
      <c r="J78" s="96"/>
    </row>
    <row r="79" spans="1:10" customFormat="1" ht="23.25" customHeight="1" x14ac:dyDescent="0.25">
      <c r="A79" s="284" t="s">
        <v>311</v>
      </c>
      <c r="B79" s="285"/>
      <c r="C79" s="227" t="s">
        <v>314</v>
      </c>
      <c r="D79" s="214" t="s">
        <v>319</v>
      </c>
      <c r="E79" s="216"/>
      <c r="F79" s="48">
        <v>405</v>
      </c>
      <c r="G79" s="185">
        <v>0</v>
      </c>
      <c r="H79" s="88"/>
      <c r="I79" s="79"/>
      <c r="J79" s="96"/>
    </row>
    <row r="80" spans="1:10" customFormat="1" ht="31.5" customHeight="1" x14ac:dyDescent="0.25">
      <c r="A80" s="286"/>
      <c r="B80" s="287"/>
      <c r="C80" s="228"/>
      <c r="D80" s="229" t="s">
        <v>320</v>
      </c>
      <c r="E80" s="225"/>
      <c r="F80" s="48">
        <v>406</v>
      </c>
      <c r="G80" s="185">
        <v>0</v>
      </c>
      <c r="H80" s="88" t="s">
        <v>566</v>
      </c>
      <c r="I80" s="79"/>
      <c r="J80" s="96"/>
    </row>
    <row r="81" spans="1:10" customFormat="1" ht="23.25" customHeight="1" x14ac:dyDescent="0.25">
      <c r="A81" s="286"/>
      <c r="B81" s="287"/>
      <c r="C81" s="227" t="s">
        <v>315</v>
      </c>
      <c r="D81" s="214" t="s">
        <v>319</v>
      </c>
      <c r="E81" s="216"/>
      <c r="F81" s="48">
        <v>407</v>
      </c>
      <c r="G81" s="185">
        <v>0</v>
      </c>
      <c r="H81" s="88"/>
      <c r="I81" s="79"/>
      <c r="J81" s="96"/>
    </row>
    <row r="82" spans="1:10" customFormat="1" ht="31.5" customHeight="1" x14ac:dyDescent="0.25">
      <c r="A82" s="288"/>
      <c r="B82" s="289"/>
      <c r="C82" s="228"/>
      <c r="D82" s="229" t="s">
        <v>320</v>
      </c>
      <c r="E82" s="225"/>
      <c r="F82" s="48">
        <v>408</v>
      </c>
      <c r="G82" s="185">
        <v>0</v>
      </c>
      <c r="H82" s="88" t="s">
        <v>567</v>
      </c>
      <c r="I82" s="79"/>
      <c r="J82" s="96"/>
    </row>
    <row r="83" spans="1:10" customFormat="1" ht="30" customHeight="1" x14ac:dyDescent="0.25">
      <c r="A83" s="238" t="s">
        <v>316</v>
      </c>
      <c r="B83" s="239"/>
      <c r="C83" s="229" t="s">
        <v>317</v>
      </c>
      <c r="D83" s="225"/>
      <c r="E83" s="50" t="s">
        <v>321</v>
      </c>
      <c r="F83" s="48">
        <v>409</v>
      </c>
      <c r="G83" s="185">
        <v>0</v>
      </c>
      <c r="H83" s="88"/>
      <c r="I83" s="78"/>
      <c r="J83" s="95"/>
    </row>
    <row r="84" spans="1:10" customFormat="1" ht="30" customHeight="1" x14ac:dyDescent="0.25">
      <c r="A84" s="240"/>
      <c r="B84" s="241"/>
      <c r="C84" s="229" t="s">
        <v>318</v>
      </c>
      <c r="D84" s="225"/>
      <c r="E84" s="50" t="s">
        <v>321</v>
      </c>
      <c r="F84" s="48">
        <v>410</v>
      </c>
      <c r="G84" s="185">
        <v>0</v>
      </c>
      <c r="H84" s="88"/>
      <c r="I84" s="78"/>
      <c r="J84" s="95"/>
    </row>
    <row r="85" spans="1:10" customFormat="1" ht="30.6" customHeight="1" x14ac:dyDescent="0.25">
      <c r="A85" s="223" t="s">
        <v>657</v>
      </c>
      <c r="B85" s="224"/>
      <c r="C85" s="224"/>
      <c r="D85" s="224"/>
      <c r="E85" s="225"/>
      <c r="F85" s="48">
        <v>411</v>
      </c>
      <c r="G85" s="185">
        <v>0</v>
      </c>
      <c r="H85" s="88"/>
      <c r="I85" s="78"/>
      <c r="J85" s="95"/>
    </row>
    <row r="86" spans="1:10" customFormat="1" ht="30" customHeight="1" x14ac:dyDescent="0.25">
      <c r="A86" s="223" t="s">
        <v>656</v>
      </c>
      <c r="B86" s="215"/>
      <c r="C86" s="215"/>
      <c r="D86" s="215"/>
      <c r="E86" s="216"/>
      <c r="F86" s="48">
        <v>412</v>
      </c>
      <c r="G86" s="185">
        <v>0</v>
      </c>
      <c r="H86" s="88" t="s">
        <v>592</v>
      </c>
      <c r="I86" s="79"/>
      <c r="J86" s="96"/>
    </row>
    <row r="87" spans="1:10" customFormat="1" ht="36" customHeight="1" x14ac:dyDescent="0.25">
      <c r="A87" s="223" t="s">
        <v>323</v>
      </c>
      <c r="B87" s="215"/>
      <c r="C87" s="215"/>
      <c r="D87" s="215"/>
      <c r="E87" s="216"/>
      <c r="F87" s="48">
        <v>413</v>
      </c>
      <c r="G87" s="185">
        <v>0</v>
      </c>
      <c r="H87" s="88" t="s">
        <v>593</v>
      </c>
      <c r="I87" s="79" t="str">
        <f>IF(FLOOR(G87/8,1)&lt;$G$88,"Počet hodin neodpovídá ř. 0414*8 hod.","")</f>
        <v/>
      </c>
      <c r="J87" s="95"/>
    </row>
    <row r="88" spans="1:10" customFormat="1" ht="30" customHeight="1" x14ac:dyDescent="0.25">
      <c r="A88" s="223" t="s">
        <v>324</v>
      </c>
      <c r="B88" s="215"/>
      <c r="C88" s="215"/>
      <c r="D88" s="215"/>
      <c r="E88" s="216"/>
      <c r="F88" s="48">
        <v>414</v>
      </c>
      <c r="G88" s="185">
        <v>0</v>
      </c>
      <c r="H88" s="88" t="s">
        <v>669</v>
      </c>
      <c r="I88" s="82"/>
      <c r="J88" s="96"/>
    </row>
    <row r="89" spans="1:10" customFormat="1" ht="30" customHeight="1" x14ac:dyDescent="0.25">
      <c r="A89" s="223" t="s">
        <v>325</v>
      </c>
      <c r="B89" s="215"/>
      <c r="C89" s="215"/>
      <c r="D89" s="215"/>
      <c r="E89" s="216"/>
      <c r="F89" s="48">
        <v>415</v>
      </c>
      <c r="G89" s="185">
        <v>0</v>
      </c>
      <c r="H89" s="88" t="s">
        <v>595</v>
      </c>
      <c r="I89" s="79" t="str">
        <f>IF($G$45&gt;0,IF($G$89=0,"Vyplňte počet akcí",""),"")</f>
        <v/>
      </c>
      <c r="J89" s="99"/>
    </row>
    <row r="90" spans="1:10" customFormat="1" ht="30" customHeight="1" x14ac:dyDescent="0.25">
      <c r="A90" s="223" t="s">
        <v>326</v>
      </c>
      <c r="B90" s="215"/>
      <c r="C90" s="215"/>
      <c r="D90" s="215"/>
      <c r="E90" s="216"/>
      <c r="F90" s="48">
        <v>416</v>
      </c>
      <c r="G90" s="185">
        <v>0</v>
      </c>
      <c r="H90" s="88" t="s">
        <v>599</v>
      </c>
      <c r="I90" s="79" t="str">
        <f>IF($G$124&gt;0,IF($G$90=0,"Vyplněny online návštěvy v 0515",""),"")</f>
        <v/>
      </c>
      <c r="J90" s="99"/>
    </row>
    <row r="91" spans="1:10" customFormat="1" ht="25.5" customHeight="1" x14ac:dyDescent="0.25">
      <c r="A91" s="226" t="s">
        <v>339</v>
      </c>
      <c r="B91" s="215"/>
      <c r="C91" s="215"/>
      <c r="D91" s="215"/>
      <c r="E91" s="216"/>
      <c r="F91" s="48">
        <v>417</v>
      </c>
      <c r="G91" s="185">
        <v>0</v>
      </c>
      <c r="H91" s="88" t="s">
        <v>596</v>
      </c>
      <c r="I91" s="79" t="str">
        <f>IF($G$46&gt;0,IF($G$91=0,"Vyplňte počet akcí",""),"")</f>
        <v/>
      </c>
      <c r="J91" s="99"/>
    </row>
    <row r="92" spans="1:10" customFormat="1" ht="30" customHeight="1" x14ac:dyDescent="0.25">
      <c r="A92" s="201" t="s">
        <v>327</v>
      </c>
      <c r="B92" s="199"/>
      <c r="C92" s="199"/>
      <c r="D92" s="199"/>
      <c r="E92" s="199"/>
      <c r="F92" s="48">
        <v>418</v>
      </c>
      <c r="G92" s="185">
        <v>0</v>
      </c>
      <c r="H92" s="88" t="s">
        <v>598</v>
      </c>
      <c r="I92" s="79" t="str">
        <f>IF($G$125&gt;0,IF($G$92=0,"Vyplněny online návštěvy v 0516",""),"")</f>
        <v/>
      </c>
      <c r="J92" s="99"/>
    </row>
    <row r="93" spans="1:10" customFormat="1" ht="30" customHeight="1" x14ac:dyDescent="0.25">
      <c r="A93" s="201" t="s">
        <v>611</v>
      </c>
      <c r="B93" s="202"/>
      <c r="C93" s="202"/>
      <c r="D93" s="202"/>
      <c r="E93" s="202"/>
      <c r="F93" s="48">
        <v>419</v>
      </c>
      <c r="G93" s="185">
        <v>0</v>
      </c>
      <c r="H93" s="88" t="s">
        <v>548</v>
      </c>
      <c r="I93" s="79" t="str">
        <f>IF($G$93&gt;$G$91,"Ř. 0419 je větší 0417","")</f>
        <v/>
      </c>
      <c r="J93" s="96"/>
    </row>
    <row r="94" spans="1:10" customFormat="1" ht="22.5" customHeight="1" x14ac:dyDescent="0.25">
      <c r="A94" s="203" t="s">
        <v>340</v>
      </c>
      <c r="B94" s="199"/>
      <c r="C94" s="199"/>
      <c r="D94" s="199"/>
      <c r="E94" s="199"/>
      <c r="F94" s="48">
        <v>420</v>
      </c>
      <c r="G94" s="185">
        <v>0</v>
      </c>
      <c r="H94" s="88" t="s">
        <v>597</v>
      </c>
      <c r="I94" s="79" t="str">
        <f>IF($G$47&gt;0,IF($G$94=0,"Vyplňte počet akcí",""),"")</f>
        <v/>
      </c>
      <c r="J94" s="99"/>
    </row>
    <row r="95" spans="1:10" customFormat="1" ht="30" customHeight="1" x14ac:dyDescent="0.25">
      <c r="A95" s="201" t="s">
        <v>341</v>
      </c>
      <c r="B95" s="202"/>
      <c r="C95" s="202"/>
      <c r="D95" s="202"/>
      <c r="E95" s="202"/>
      <c r="F95" s="48">
        <v>421</v>
      </c>
      <c r="G95" s="185">
        <v>0</v>
      </c>
      <c r="H95" s="88"/>
      <c r="I95" s="78"/>
      <c r="J95" s="95"/>
    </row>
    <row r="96" spans="1:10" customFormat="1" ht="22.5" customHeight="1" x14ac:dyDescent="0.25">
      <c r="A96" s="203" t="s">
        <v>342</v>
      </c>
      <c r="B96" s="199"/>
      <c r="C96" s="199"/>
      <c r="D96" s="199"/>
      <c r="E96" s="199"/>
      <c r="F96" s="48">
        <v>422</v>
      </c>
      <c r="G96" s="185">
        <v>0</v>
      </c>
      <c r="H96" s="88"/>
      <c r="I96" s="79" t="str">
        <f>IF($G$96&gt;0,IF($G$95=0,"Chybí tituly v ř. 0421",""),"")</f>
        <v/>
      </c>
      <c r="J96" s="96"/>
    </row>
    <row r="97" spans="1:11" ht="30" customHeight="1" x14ac:dyDescent="0.25">
      <c r="A97" s="201" t="s">
        <v>343</v>
      </c>
      <c r="B97" s="202"/>
      <c r="C97" s="202"/>
      <c r="D97" s="202"/>
      <c r="E97" s="202"/>
      <c r="F97" s="48">
        <v>423</v>
      </c>
      <c r="G97" s="185">
        <v>0</v>
      </c>
      <c r="H97" s="88"/>
      <c r="I97" s="83"/>
      <c r="J97" s="96"/>
      <c r="K97"/>
    </row>
    <row r="98" spans="1:11" ht="22.5" customHeight="1" x14ac:dyDescent="0.25">
      <c r="A98" s="203" t="s">
        <v>342</v>
      </c>
      <c r="B98" s="199"/>
      <c r="C98" s="199"/>
      <c r="D98" s="199"/>
      <c r="E98" s="199"/>
      <c r="F98" s="48">
        <v>424</v>
      </c>
      <c r="G98" s="185">
        <v>0</v>
      </c>
      <c r="H98" s="88"/>
      <c r="I98" s="79" t="str">
        <f>IF($G$98&gt;0,IF($G$97=0,"Chybí tituly v ř. 0423",""),"")</f>
        <v/>
      </c>
      <c r="J98" s="96"/>
      <c r="K98"/>
    </row>
    <row r="99" spans="1:11" ht="30" customHeight="1" x14ac:dyDescent="0.25">
      <c r="A99" s="201" t="s">
        <v>344</v>
      </c>
      <c r="B99" s="202"/>
      <c r="C99" s="202"/>
      <c r="D99" s="202"/>
      <c r="E99" s="202"/>
      <c r="F99" s="48">
        <v>425</v>
      </c>
      <c r="G99" s="185">
        <v>0</v>
      </c>
      <c r="H99" s="88"/>
      <c r="I99" s="78"/>
      <c r="J99" s="95"/>
      <c r="K99"/>
    </row>
    <row r="100" spans="1:11" ht="22.5" customHeight="1" x14ac:dyDescent="0.25">
      <c r="A100" s="203" t="s">
        <v>345</v>
      </c>
      <c r="B100" s="199"/>
      <c r="C100" s="199"/>
      <c r="D100" s="199"/>
      <c r="E100" s="199"/>
      <c r="F100" s="48">
        <v>426</v>
      </c>
      <c r="G100" s="185">
        <v>0</v>
      </c>
      <c r="H100" s="88"/>
      <c r="I100" s="78"/>
      <c r="J100" s="95"/>
      <c r="K100"/>
    </row>
    <row r="101" spans="1:11" ht="22.5" customHeight="1" x14ac:dyDescent="0.25">
      <c r="A101" s="203" t="s">
        <v>346</v>
      </c>
      <c r="B101" s="199"/>
      <c r="C101" s="199"/>
      <c r="D101" s="199"/>
      <c r="E101" s="199"/>
      <c r="F101" s="48">
        <v>427</v>
      </c>
      <c r="G101" s="185">
        <v>0</v>
      </c>
      <c r="H101" s="88"/>
      <c r="I101" s="78"/>
      <c r="J101" s="95"/>
      <c r="K101"/>
    </row>
    <row r="102" spans="1:11" ht="22.5" customHeight="1" x14ac:dyDescent="0.25">
      <c r="A102" s="203" t="s">
        <v>347</v>
      </c>
      <c r="B102" s="199"/>
      <c r="C102" s="199"/>
      <c r="D102" s="199"/>
      <c r="E102" s="199"/>
      <c r="F102" s="48">
        <v>428</v>
      </c>
      <c r="G102" s="185">
        <v>0</v>
      </c>
      <c r="H102" s="88"/>
      <c r="I102" s="78"/>
      <c r="J102" s="95"/>
      <c r="K102"/>
    </row>
    <row r="103" spans="1:11" ht="22.5" customHeight="1" x14ac:dyDescent="0.25">
      <c r="A103" s="203" t="s">
        <v>348</v>
      </c>
      <c r="B103" s="199"/>
      <c r="C103" s="199"/>
      <c r="D103" s="199"/>
      <c r="E103" s="199"/>
      <c r="F103" s="48">
        <v>429</v>
      </c>
      <c r="G103" s="185">
        <v>0</v>
      </c>
      <c r="H103" s="88" t="s">
        <v>527</v>
      </c>
      <c r="I103" s="78"/>
      <c r="J103" s="95"/>
      <c r="K103"/>
    </row>
    <row r="104" spans="1:11" ht="22.5" customHeight="1" x14ac:dyDescent="0.25">
      <c r="A104" s="203" t="s">
        <v>349</v>
      </c>
      <c r="B104" s="199"/>
      <c r="C104" s="199"/>
      <c r="D104" s="199"/>
      <c r="E104" s="199"/>
      <c r="F104" s="48">
        <v>430</v>
      </c>
      <c r="G104" s="185">
        <v>0</v>
      </c>
      <c r="H104" s="88" t="s">
        <v>528</v>
      </c>
      <c r="I104" s="78"/>
      <c r="J104" s="95"/>
      <c r="K104"/>
    </row>
    <row r="105" spans="1:11" ht="22.5" customHeight="1" thickBot="1" x14ac:dyDescent="0.3">
      <c r="A105" s="220" t="s">
        <v>350</v>
      </c>
      <c r="B105" s="200"/>
      <c r="C105" s="200"/>
      <c r="D105" s="200"/>
      <c r="E105" s="200"/>
      <c r="F105" s="51">
        <v>431</v>
      </c>
      <c r="G105" s="186">
        <v>0</v>
      </c>
      <c r="H105" s="88"/>
      <c r="I105" s="78"/>
      <c r="J105" s="95"/>
      <c r="K105"/>
    </row>
    <row r="106" spans="1:11" ht="15.75" x14ac:dyDescent="0.25">
      <c r="A106" s="7"/>
      <c r="B106" s="7"/>
      <c r="C106" s="7"/>
      <c r="D106" s="7"/>
      <c r="E106" s="7"/>
      <c r="F106" s="7"/>
      <c r="G106" s="69"/>
      <c r="H106" s="88"/>
      <c r="I106" s="78"/>
      <c r="J106" s="95"/>
      <c r="K106"/>
    </row>
    <row r="107" spans="1:11" ht="26.25" customHeight="1" thickBot="1" x14ac:dyDescent="0.3">
      <c r="A107" s="37" t="s">
        <v>351</v>
      </c>
      <c r="B107" s="7"/>
      <c r="C107" s="7"/>
      <c r="D107" s="7"/>
      <c r="E107" s="7"/>
      <c r="F107" s="7"/>
      <c r="G107" s="69"/>
      <c r="H107" s="88"/>
      <c r="I107" s="78"/>
      <c r="J107" s="95"/>
      <c r="K107"/>
    </row>
    <row r="108" spans="1:11" ht="15.75" x14ac:dyDescent="0.25">
      <c r="A108" s="206"/>
      <c r="B108" s="207"/>
      <c r="C108" s="207"/>
      <c r="D108" s="207"/>
      <c r="E108" s="208"/>
      <c r="F108" s="46" t="s">
        <v>168</v>
      </c>
      <c r="G108" s="70" t="s">
        <v>169</v>
      </c>
      <c r="H108" s="88"/>
      <c r="I108" s="78"/>
      <c r="J108" s="95"/>
      <c r="K108"/>
    </row>
    <row r="109" spans="1:11" ht="15.75" x14ac:dyDescent="0.25">
      <c r="A109" s="209" t="s">
        <v>170</v>
      </c>
      <c r="B109" s="210"/>
      <c r="C109" s="210"/>
      <c r="D109" s="210"/>
      <c r="E109" s="211"/>
      <c r="F109" s="47">
        <v>1</v>
      </c>
      <c r="G109" s="71">
        <v>2</v>
      </c>
      <c r="H109" s="88"/>
      <c r="I109" s="78"/>
      <c r="J109" s="95"/>
      <c r="K109"/>
    </row>
    <row r="110" spans="1:11" ht="24.75" customHeight="1" x14ac:dyDescent="0.25">
      <c r="A110" s="203" t="s">
        <v>352</v>
      </c>
      <c r="B110" s="199"/>
      <c r="C110" s="199"/>
      <c r="D110" s="199"/>
      <c r="E110" s="199"/>
      <c r="F110" s="48">
        <v>501</v>
      </c>
      <c r="G110" s="185">
        <v>0</v>
      </c>
      <c r="H110" s="88" t="s">
        <v>529</v>
      </c>
      <c r="I110" s="79" t="str">
        <f>IF(G112&gt;0,IF(G110=0,"Chybí webová stránka.",""),"")</f>
        <v/>
      </c>
      <c r="J110" s="96"/>
      <c r="K110"/>
    </row>
    <row r="111" spans="1:11" ht="22.5" customHeight="1" x14ac:dyDescent="0.25">
      <c r="A111" s="203" t="s">
        <v>353</v>
      </c>
      <c r="B111" s="199"/>
      <c r="C111" s="199"/>
      <c r="D111" s="199"/>
      <c r="E111" s="199"/>
      <c r="F111" s="48">
        <v>502</v>
      </c>
      <c r="G111" s="185">
        <v>0</v>
      </c>
      <c r="H111" s="88" t="s">
        <v>530</v>
      </c>
      <c r="I111" s="78" t="str">
        <f>IF((G113+G114)&gt;0,IF(G111=0,"Chybí elektronický katalog.",""),"")</f>
        <v/>
      </c>
      <c r="J111" s="95"/>
      <c r="K111"/>
    </row>
    <row r="112" spans="1:11" ht="30" customHeight="1" x14ac:dyDescent="0.25">
      <c r="A112" s="223" t="s">
        <v>354</v>
      </c>
      <c r="B112" s="224"/>
      <c r="C112" s="224"/>
      <c r="D112" s="224"/>
      <c r="E112" s="225"/>
      <c r="F112" s="48">
        <v>503</v>
      </c>
      <c r="G112" s="185">
        <v>0</v>
      </c>
      <c r="H112" s="88"/>
      <c r="I112" s="78"/>
      <c r="J112" s="95"/>
      <c r="K112"/>
    </row>
    <row r="113" spans="1:11" ht="22.5" customHeight="1" x14ac:dyDescent="0.25">
      <c r="A113" s="203" t="s">
        <v>355</v>
      </c>
      <c r="B113" s="199"/>
      <c r="C113" s="199"/>
      <c r="D113" s="199"/>
      <c r="E113" s="199"/>
      <c r="F113" s="49">
        <v>504</v>
      </c>
      <c r="G113" s="185">
        <v>0</v>
      </c>
      <c r="H113" s="88"/>
      <c r="I113" s="78"/>
      <c r="J113" s="95"/>
      <c r="K113"/>
    </row>
    <row r="114" spans="1:11" ht="30" customHeight="1" x14ac:dyDescent="0.25">
      <c r="A114" s="223" t="s">
        <v>356</v>
      </c>
      <c r="B114" s="224"/>
      <c r="C114" s="224"/>
      <c r="D114" s="224"/>
      <c r="E114" s="225"/>
      <c r="F114" s="48">
        <v>505</v>
      </c>
      <c r="G114" s="185">
        <v>0</v>
      </c>
      <c r="H114" s="88" t="s">
        <v>557</v>
      </c>
      <c r="I114" s="78"/>
      <c r="J114" s="95"/>
      <c r="K114"/>
    </row>
    <row r="115" spans="1:11" ht="30" customHeight="1" x14ac:dyDescent="0.25">
      <c r="A115" s="223" t="s">
        <v>357</v>
      </c>
      <c r="B115" s="224"/>
      <c r="C115" s="224"/>
      <c r="D115" s="224"/>
      <c r="E115" s="225"/>
      <c r="F115" s="48">
        <v>506</v>
      </c>
      <c r="G115" s="185">
        <v>0</v>
      </c>
      <c r="H115" s="88"/>
      <c r="I115" s="78"/>
      <c r="J115" s="95"/>
      <c r="K115"/>
    </row>
    <row r="116" spans="1:11" ht="30" customHeight="1" x14ac:dyDescent="0.25">
      <c r="A116" s="223" t="s">
        <v>358</v>
      </c>
      <c r="B116" s="224"/>
      <c r="C116" s="224"/>
      <c r="D116" s="224"/>
      <c r="E116" s="225"/>
      <c r="F116" s="48">
        <v>507</v>
      </c>
      <c r="G116" s="185">
        <v>0</v>
      </c>
      <c r="H116" s="88" t="s">
        <v>557</v>
      </c>
      <c r="I116" s="78"/>
      <c r="J116" s="95"/>
      <c r="K116"/>
    </row>
    <row r="117" spans="1:11" ht="22.5" customHeight="1" x14ac:dyDescent="0.25">
      <c r="A117" s="203" t="s">
        <v>359</v>
      </c>
      <c r="B117" s="199"/>
      <c r="C117" s="199"/>
      <c r="D117" s="199"/>
      <c r="E117" s="199"/>
      <c r="F117" s="48">
        <v>508</v>
      </c>
      <c r="G117" s="185">
        <v>0</v>
      </c>
      <c r="H117" s="88" t="s">
        <v>531</v>
      </c>
      <c r="I117" s="78"/>
      <c r="J117" s="95"/>
      <c r="K117"/>
    </row>
    <row r="118" spans="1:11" ht="22.5" customHeight="1" x14ac:dyDescent="0.25">
      <c r="A118" s="203" t="s">
        <v>360</v>
      </c>
      <c r="B118" s="199"/>
      <c r="C118" s="199"/>
      <c r="D118" s="199"/>
      <c r="E118" s="199"/>
      <c r="F118" s="48">
        <v>509</v>
      </c>
      <c r="G118" s="185">
        <v>0</v>
      </c>
      <c r="H118" s="88" t="s">
        <v>532</v>
      </c>
      <c r="I118" s="78"/>
      <c r="J118" s="95"/>
      <c r="K118"/>
    </row>
    <row r="119" spans="1:11" ht="30" customHeight="1" x14ac:dyDescent="0.25">
      <c r="A119" s="223" t="s">
        <v>361</v>
      </c>
      <c r="B119" s="224"/>
      <c r="C119" s="224"/>
      <c r="D119" s="224"/>
      <c r="E119" s="225"/>
      <c r="F119" s="48">
        <v>510</v>
      </c>
      <c r="G119" s="185">
        <v>0</v>
      </c>
      <c r="H119" s="88"/>
      <c r="I119" s="78"/>
      <c r="J119" s="95"/>
      <c r="K119"/>
    </row>
    <row r="120" spans="1:11" ht="30" customHeight="1" x14ac:dyDescent="0.25">
      <c r="A120" s="223" t="s">
        <v>362</v>
      </c>
      <c r="B120" s="224"/>
      <c r="C120" s="224"/>
      <c r="D120" s="224"/>
      <c r="E120" s="225"/>
      <c r="F120" s="48">
        <v>511</v>
      </c>
      <c r="G120" s="185">
        <v>0</v>
      </c>
      <c r="H120" s="88" t="s">
        <v>557</v>
      </c>
      <c r="I120" s="78"/>
      <c r="J120" s="95"/>
      <c r="K120"/>
    </row>
    <row r="121" spans="1:11" ht="22.5" customHeight="1" x14ac:dyDescent="0.25">
      <c r="A121" s="203" t="s">
        <v>363</v>
      </c>
      <c r="B121" s="199"/>
      <c r="C121" s="199"/>
      <c r="D121" s="199"/>
      <c r="E121" s="199"/>
      <c r="F121" s="48">
        <v>512</v>
      </c>
      <c r="G121" s="185">
        <v>0</v>
      </c>
      <c r="H121" s="88"/>
      <c r="I121" s="78"/>
      <c r="J121" s="95"/>
      <c r="K121"/>
    </row>
    <row r="122" spans="1:11" ht="22.5" customHeight="1" x14ac:dyDescent="0.25">
      <c r="A122" s="203" t="s">
        <v>364</v>
      </c>
      <c r="B122" s="199"/>
      <c r="C122" s="199"/>
      <c r="D122" s="199"/>
      <c r="E122" s="199"/>
      <c r="F122" s="48">
        <v>513</v>
      </c>
      <c r="G122" s="185">
        <v>0</v>
      </c>
      <c r="H122" s="88"/>
      <c r="I122" s="78"/>
      <c r="J122" s="95"/>
      <c r="K122"/>
    </row>
    <row r="123" spans="1:11" ht="22.5" customHeight="1" x14ac:dyDescent="0.25">
      <c r="A123" s="203" t="s">
        <v>365</v>
      </c>
      <c r="B123" s="199"/>
      <c r="C123" s="199"/>
      <c r="D123" s="199"/>
      <c r="E123" s="199"/>
      <c r="F123" s="48">
        <v>514</v>
      </c>
      <c r="G123" s="185">
        <v>0</v>
      </c>
      <c r="H123" s="88"/>
      <c r="I123" s="78"/>
      <c r="J123" s="95"/>
      <c r="K123"/>
    </row>
    <row r="124" spans="1:11" ht="30" customHeight="1" x14ac:dyDescent="0.25">
      <c r="A124" s="223" t="s">
        <v>366</v>
      </c>
      <c r="B124" s="224"/>
      <c r="C124" s="224"/>
      <c r="D124" s="224"/>
      <c r="E124" s="225"/>
      <c r="F124" s="48">
        <v>515</v>
      </c>
      <c r="G124" s="185">
        <v>0</v>
      </c>
      <c r="H124" s="88" t="s">
        <v>557</v>
      </c>
      <c r="I124" s="79"/>
      <c r="J124" s="96"/>
      <c r="K124"/>
    </row>
    <row r="125" spans="1:11" ht="22.5" customHeight="1" thickBot="1" x14ac:dyDescent="0.3">
      <c r="A125" s="220" t="s">
        <v>367</v>
      </c>
      <c r="B125" s="200"/>
      <c r="C125" s="200"/>
      <c r="D125" s="200"/>
      <c r="E125" s="200"/>
      <c r="F125" s="51">
        <v>516</v>
      </c>
      <c r="G125" s="186">
        <v>0</v>
      </c>
      <c r="H125" s="88" t="s">
        <v>557</v>
      </c>
      <c r="I125" s="78"/>
      <c r="J125" s="95"/>
      <c r="K125"/>
    </row>
    <row r="126" spans="1:11" ht="15.75" x14ac:dyDescent="0.25">
      <c r="A126" s="7"/>
      <c r="B126" s="7"/>
      <c r="C126" s="7"/>
      <c r="D126" s="7"/>
      <c r="E126" s="7"/>
      <c r="F126" s="7"/>
      <c r="G126" s="69"/>
      <c r="H126" s="88"/>
      <c r="I126" s="78"/>
      <c r="J126" s="95"/>
      <c r="K126"/>
    </row>
    <row r="127" spans="1:11" ht="26.25" customHeight="1" thickBot="1" x14ac:dyDescent="0.3">
      <c r="A127" s="37" t="s">
        <v>368</v>
      </c>
      <c r="B127" s="7"/>
      <c r="C127" s="7"/>
      <c r="D127" s="7"/>
      <c r="E127" s="7"/>
      <c r="F127" s="7"/>
      <c r="G127" s="69"/>
      <c r="H127" s="88"/>
      <c r="I127" s="78"/>
      <c r="J127" s="95"/>
      <c r="K127"/>
    </row>
    <row r="128" spans="1:11" ht="15.75" x14ac:dyDescent="0.25">
      <c r="A128" s="206"/>
      <c r="B128" s="207"/>
      <c r="C128" s="207"/>
      <c r="D128" s="207"/>
      <c r="E128" s="208"/>
      <c r="F128" s="46" t="s">
        <v>168</v>
      </c>
      <c r="G128" s="70" t="s">
        <v>169</v>
      </c>
      <c r="H128" s="88"/>
      <c r="I128" s="78"/>
      <c r="J128" s="95"/>
      <c r="K128"/>
    </row>
    <row r="129" spans="1:11" ht="15.75" x14ac:dyDescent="0.25">
      <c r="A129" s="209" t="s">
        <v>170</v>
      </c>
      <c r="B129" s="210"/>
      <c r="C129" s="210"/>
      <c r="D129" s="210"/>
      <c r="E129" s="211"/>
      <c r="F129" s="47">
        <v>1</v>
      </c>
      <c r="G129" s="71">
        <v>2</v>
      </c>
      <c r="H129" s="88"/>
      <c r="I129" s="78"/>
      <c r="J129" s="95"/>
      <c r="K129"/>
    </row>
    <row r="130" spans="1:11" ht="23.25" customHeight="1" x14ac:dyDescent="0.25">
      <c r="A130" s="226" t="s">
        <v>369</v>
      </c>
      <c r="B130" s="215"/>
      <c r="C130" s="215"/>
      <c r="D130" s="215"/>
      <c r="E130" s="216"/>
      <c r="F130" s="48">
        <v>601</v>
      </c>
      <c r="G130" s="76">
        <f>SUM(G131:G137)</f>
        <v>0</v>
      </c>
      <c r="H130" s="283" t="s">
        <v>533</v>
      </c>
      <c r="I130" s="78"/>
      <c r="J130" s="95"/>
      <c r="K130"/>
    </row>
    <row r="131" spans="1:11" ht="23.25" customHeight="1" x14ac:dyDescent="0.25">
      <c r="A131" s="221" t="s">
        <v>370</v>
      </c>
      <c r="B131" s="222" t="s">
        <v>371</v>
      </c>
      <c r="C131" s="214" t="s">
        <v>372</v>
      </c>
      <c r="D131" s="215"/>
      <c r="E131" s="216"/>
      <c r="F131" s="48">
        <v>602</v>
      </c>
      <c r="G131" s="187">
        <v>0</v>
      </c>
      <c r="H131" s="283"/>
      <c r="I131" s="78"/>
      <c r="J131" s="95"/>
      <c r="K131"/>
    </row>
    <row r="132" spans="1:11" ht="23.25" customHeight="1" x14ac:dyDescent="0.25">
      <c r="A132" s="221"/>
      <c r="B132" s="222"/>
      <c r="C132" s="214" t="s">
        <v>373</v>
      </c>
      <c r="D132" s="215"/>
      <c r="E132" s="216"/>
      <c r="F132" s="48">
        <v>603</v>
      </c>
      <c r="G132" s="187">
        <v>0</v>
      </c>
      <c r="H132" s="283"/>
      <c r="I132" s="78"/>
      <c r="J132" s="95"/>
      <c r="K132"/>
    </row>
    <row r="133" spans="1:11" ht="23.25" customHeight="1" x14ac:dyDescent="0.25">
      <c r="A133" s="221"/>
      <c r="B133" s="222"/>
      <c r="C133" s="214" t="s">
        <v>374</v>
      </c>
      <c r="D133" s="215"/>
      <c r="E133" s="216"/>
      <c r="F133" s="52">
        <v>604</v>
      </c>
      <c r="G133" s="187">
        <v>0</v>
      </c>
      <c r="H133" s="283"/>
      <c r="I133" s="78"/>
      <c r="J133" s="95"/>
      <c r="K133"/>
    </row>
    <row r="134" spans="1:11" ht="23.25" customHeight="1" x14ac:dyDescent="0.25">
      <c r="A134" s="221"/>
      <c r="B134" s="222"/>
      <c r="C134" s="214" t="s">
        <v>375</v>
      </c>
      <c r="D134" s="215"/>
      <c r="E134" s="216"/>
      <c r="F134" s="48">
        <v>605</v>
      </c>
      <c r="G134" s="187">
        <v>0</v>
      </c>
      <c r="H134" s="283"/>
      <c r="I134" s="78"/>
      <c r="J134" s="95"/>
      <c r="K134"/>
    </row>
    <row r="135" spans="1:11" ht="23.25" customHeight="1" x14ac:dyDescent="0.25">
      <c r="A135" s="221"/>
      <c r="B135" s="222"/>
      <c r="C135" s="214" t="s">
        <v>376</v>
      </c>
      <c r="D135" s="215"/>
      <c r="E135" s="216"/>
      <c r="F135" s="48">
        <v>606</v>
      </c>
      <c r="G135" s="187">
        <v>0</v>
      </c>
      <c r="H135" s="283"/>
      <c r="I135" s="78"/>
      <c r="J135" s="95"/>
      <c r="K135"/>
    </row>
    <row r="136" spans="1:11" ht="23.25" customHeight="1" x14ac:dyDescent="0.25">
      <c r="A136" s="221"/>
      <c r="B136" s="222"/>
      <c r="C136" s="214" t="s">
        <v>377</v>
      </c>
      <c r="D136" s="215"/>
      <c r="E136" s="216"/>
      <c r="F136" s="48">
        <v>607</v>
      </c>
      <c r="G136" s="187">
        <v>0</v>
      </c>
      <c r="H136" s="283"/>
      <c r="I136" s="78"/>
      <c r="J136" s="95"/>
      <c r="K136"/>
    </row>
    <row r="137" spans="1:11" ht="23.25" customHeight="1" x14ac:dyDescent="0.25">
      <c r="A137" s="221"/>
      <c r="B137" s="214" t="s">
        <v>378</v>
      </c>
      <c r="C137" s="215"/>
      <c r="D137" s="215"/>
      <c r="E137" s="216"/>
      <c r="F137" s="48">
        <v>608</v>
      </c>
      <c r="G137" s="187">
        <v>0</v>
      </c>
      <c r="H137" s="283"/>
      <c r="I137" s="78"/>
      <c r="J137" s="95"/>
      <c r="K137"/>
    </row>
    <row r="138" spans="1:11" ht="23.25" customHeight="1" x14ac:dyDescent="0.25">
      <c r="A138" s="203" t="s">
        <v>379</v>
      </c>
      <c r="B138" s="199"/>
      <c r="C138" s="214" t="s">
        <v>380</v>
      </c>
      <c r="D138" s="215"/>
      <c r="E138" s="216"/>
      <c r="F138" s="48">
        <v>609</v>
      </c>
      <c r="G138" s="185">
        <v>0</v>
      </c>
      <c r="H138" s="88" t="s">
        <v>534</v>
      </c>
      <c r="I138" s="79" t="str">
        <f>IF(G139&gt;0,IF(G138=0,"Chybí dobrovolní pracovníci",""),"")</f>
        <v/>
      </c>
      <c r="J138" s="96"/>
      <c r="K138"/>
    </row>
    <row r="139" spans="1:11" ht="23.25" customHeight="1" thickBot="1" x14ac:dyDescent="0.3">
      <c r="A139" s="220"/>
      <c r="B139" s="200"/>
      <c r="C139" s="217" t="s">
        <v>381</v>
      </c>
      <c r="D139" s="218"/>
      <c r="E139" s="219"/>
      <c r="F139" s="51">
        <v>610</v>
      </c>
      <c r="G139" s="186">
        <v>0</v>
      </c>
      <c r="H139" s="88"/>
      <c r="I139" s="78"/>
      <c r="J139" s="95"/>
      <c r="K139"/>
    </row>
    <row r="140" spans="1:11" ht="15.75" x14ac:dyDescent="0.25">
      <c r="A140" s="7"/>
      <c r="B140" s="7"/>
      <c r="C140" s="7"/>
      <c r="D140" s="7"/>
      <c r="E140" s="7"/>
      <c r="F140" s="7"/>
      <c r="G140" s="69"/>
      <c r="H140" s="88"/>
      <c r="I140" s="78"/>
      <c r="J140" s="95"/>
      <c r="K140"/>
    </row>
    <row r="141" spans="1:11" ht="26.25" customHeight="1" thickBot="1" x14ac:dyDescent="0.3">
      <c r="A141" s="37" t="s">
        <v>382</v>
      </c>
      <c r="B141" s="7"/>
      <c r="C141" s="7"/>
      <c r="D141" s="7"/>
      <c r="E141" s="7"/>
      <c r="F141" s="7"/>
      <c r="G141" s="69"/>
      <c r="H141" s="88"/>
      <c r="I141" s="78"/>
      <c r="J141" s="95"/>
      <c r="K141"/>
    </row>
    <row r="142" spans="1:11" ht="15.75" x14ac:dyDescent="0.25">
      <c r="A142" s="206"/>
      <c r="B142" s="207"/>
      <c r="C142" s="207"/>
      <c r="D142" s="207"/>
      <c r="E142" s="208"/>
      <c r="F142" s="46" t="s">
        <v>168</v>
      </c>
      <c r="G142" s="70" t="s">
        <v>169</v>
      </c>
      <c r="H142" s="88"/>
      <c r="I142" s="78"/>
      <c r="J142" s="95"/>
      <c r="K142"/>
    </row>
    <row r="143" spans="1:11" ht="15.75" x14ac:dyDescent="0.25">
      <c r="A143" s="209" t="s">
        <v>170</v>
      </c>
      <c r="B143" s="210"/>
      <c r="C143" s="210"/>
      <c r="D143" s="210"/>
      <c r="E143" s="211"/>
      <c r="F143" s="47">
        <v>1</v>
      </c>
      <c r="G143" s="71">
        <v>2</v>
      </c>
      <c r="H143" s="88"/>
      <c r="I143" s="78"/>
      <c r="J143" s="95"/>
      <c r="K143"/>
    </row>
    <row r="144" spans="1:11" ht="23.25" customHeight="1" x14ac:dyDescent="0.25">
      <c r="A144" s="203" t="s">
        <v>383</v>
      </c>
      <c r="B144" s="199"/>
      <c r="C144" s="199"/>
      <c r="D144" s="199"/>
      <c r="E144" s="199"/>
      <c r="F144" s="48">
        <v>701</v>
      </c>
      <c r="G144" s="185">
        <v>0</v>
      </c>
      <c r="H144" s="88"/>
      <c r="I144" s="78"/>
      <c r="J144" s="95"/>
      <c r="K144"/>
    </row>
    <row r="145" spans="1:11" ht="23.25" customHeight="1" x14ac:dyDescent="0.25">
      <c r="A145" s="203" t="s">
        <v>384</v>
      </c>
      <c r="B145" s="199"/>
      <c r="C145" s="199"/>
      <c r="D145" s="199"/>
      <c r="E145" s="199"/>
      <c r="F145" s="48">
        <v>702</v>
      </c>
      <c r="G145" s="185">
        <v>0</v>
      </c>
      <c r="H145" s="88" t="s">
        <v>558</v>
      </c>
      <c r="I145" s="78"/>
      <c r="J145" s="95"/>
      <c r="K145"/>
    </row>
    <row r="146" spans="1:11" ht="23.25" customHeight="1" x14ac:dyDescent="0.25">
      <c r="A146" s="203" t="s">
        <v>385</v>
      </c>
      <c r="B146" s="199"/>
      <c r="C146" s="199"/>
      <c r="D146" s="199"/>
      <c r="E146" s="199"/>
      <c r="F146" s="48">
        <v>703</v>
      </c>
      <c r="G146" s="185">
        <v>0</v>
      </c>
      <c r="H146" s="88" t="s">
        <v>535</v>
      </c>
      <c r="I146" s="78"/>
      <c r="J146" s="95"/>
      <c r="K146"/>
    </row>
    <row r="147" spans="1:11" ht="23.25" customHeight="1" x14ac:dyDescent="0.25">
      <c r="A147" s="203" t="s">
        <v>386</v>
      </c>
      <c r="B147" s="199"/>
      <c r="C147" s="199"/>
      <c r="D147" s="199"/>
      <c r="E147" s="199"/>
      <c r="F147" s="52">
        <v>704</v>
      </c>
      <c r="G147" s="185">
        <v>0</v>
      </c>
      <c r="H147" s="88" t="s">
        <v>536</v>
      </c>
      <c r="I147" s="78"/>
      <c r="J147" s="95"/>
      <c r="K147"/>
    </row>
    <row r="148" spans="1:11" ht="23.25" customHeight="1" x14ac:dyDescent="0.25">
      <c r="A148" s="203" t="s">
        <v>387</v>
      </c>
      <c r="B148" s="199"/>
      <c r="C148" s="199"/>
      <c r="D148" s="199"/>
      <c r="E148" s="199"/>
      <c r="F148" s="48">
        <v>705</v>
      </c>
      <c r="G148" s="185">
        <v>0</v>
      </c>
      <c r="H148" s="88"/>
      <c r="I148" s="78"/>
      <c r="J148" s="95"/>
      <c r="K148"/>
    </row>
    <row r="149" spans="1:11" ht="23.25" customHeight="1" x14ac:dyDescent="0.25">
      <c r="A149" s="203" t="s">
        <v>388</v>
      </c>
      <c r="B149" s="199"/>
      <c r="C149" s="199"/>
      <c r="D149" s="199"/>
      <c r="E149" s="199"/>
      <c r="F149" s="48">
        <v>706</v>
      </c>
      <c r="G149" s="185">
        <v>0</v>
      </c>
      <c r="H149" s="88"/>
      <c r="I149" s="78"/>
      <c r="J149" s="95"/>
      <c r="K149"/>
    </row>
    <row r="150" spans="1:11" ht="23.25" customHeight="1" x14ac:dyDescent="0.25">
      <c r="A150" s="203" t="s">
        <v>389</v>
      </c>
      <c r="B150" s="199"/>
      <c r="C150" s="199"/>
      <c r="D150" s="199"/>
      <c r="E150" s="199"/>
      <c r="F150" s="48">
        <v>707</v>
      </c>
      <c r="G150" s="185">
        <v>0</v>
      </c>
      <c r="H150" s="88"/>
      <c r="I150" s="78"/>
      <c r="J150" s="95"/>
      <c r="K150"/>
    </row>
    <row r="151" spans="1:11" ht="23.25" customHeight="1" x14ac:dyDescent="0.25">
      <c r="A151" s="203" t="s">
        <v>390</v>
      </c>
      <c r="B151" s="199"/>
      <c r="C151" s="199"/>
      <c r="D151" s="199"/>
      <c r="E151" s="199"/>
      <c r="F151" s="48">
        <v>708</v>
      </c>
      <c r="G151" s="185">
        <v>0</v>
      </c>
      <c r="H151" s="88" t="s">
        <v>559</v>
      </c>
      <c r="I151" s="78"/>
      <c r="J151" s="95"/>
      <c r="K151"/>
    </row>
    <row r="152" spans="1:11" ht="23.25" customHeight="1" x14ac:dyDescent="0.25">
      <c r="A152" s="203" t="s">
        <v>391</v>
      </c>
      <c r="B152" s="199"/>
      <c r="C152" s="199"/>
      <c r="D152" s="199"/>
      <c r="E152" s="199"/>
      <c r="F152" s="48">
        <v>709</v>
      </c>
      <c r="G152" s="185">
        <v>0</v>
      </c>
      <c r="H152" s="88"/>
      <c r="I152" s="78"/>
      <c r="J152" s="95"/>
      <c r="K152"/>
    </row>
    <row r="153" spans="1:11" ht="23.25" customHeight="1" x14ac:dyDescent="0.25">
      <c r="A153" s="203" t="s">
        <v>392</v>
      </c>
      <c r="B153" s="199"/>
      <c r="C153" s="199"/>
      <c r="D153" s="199"/>
      <c r="E153" s="199"/>
      <c r="F153" s="48">
        <v>710</v>
      </c>
      <c r="G153" s="185">
        <v>0</v>
      </c>
      <c r="H153" s="88"/>
      <c r="I153" s="78"/>
      <c r="J153" s="95"/>
      <c r="K153"/>
    </row>
    <row r="154" spans="1:11" ht="30" customHeight="1" x14ac:dyDescent="0.25">
      <c r="A154" s="201" t="s">
        <v>393</v>
      </c>
      <c r="B154" s="202"/>
      <c r="C154" s="202"/>
      <c r="D154" s="202"/>
      <c r="E154" s="202"/>
      <c r="F154" s="48">
        <v>711</v>
      </c>
      <c r="G154" s="75">
        <f>SUM(G144,G146:G150,G152,G153)</f>
        <v>0</v>
      </c>
      <c r="H154" s="88"/>
      <c r="I154" s="82"/>
      <c r="J154" s="100"/>
      <c r="K154"/>
    </row>
    <row r="155" spans="1:11" ht="23.25" customHeight="1" x14ac:dyDescent="0.25">
      <c r="A155" s="203" t="s">
        <v>394</v>
      </c>
      <c r="B155" s="199"/>
      <c r="C155" s="199"/>
      <c r="D155" s="199"/>
      <c r="E155" s="199"/>
      <c r="F155" s="48">
        <v>712</v>
      </c>
      <c r="G155" s="185">
        <v>0</v>
      </c>
      <c r="H155" s="88"/>
      <c r="I155" s="78"/>
      <c r="J155" s="95"/>
      <c r="K155"/>
    </row>
    <row r="156" spans="1:11" ht="23.25" customHeight="1" x14ac:dyDescent="0.25">
      <c r="A156" s="203" t="s">
        <v>395</v>
      </c>
      <c r="B156" s="199"/>
      <c r="C156" s="199"/>
      <c r="D156" s="199"/>
      <c r="E156" s="199"/>
      <c r="F156" s="48">
        <v>713</v>
      </c>
      <c r="G156" s="185">
        <v>0</v>
      </c>
      <c r="H156" s="88"/>
      <c r="I156" s="78"/>
      <c r="J156" s="95"/>
      <c r="K156"/>
    </row>
    <row r="157" spans="1:11" ht="23.25" customHeight="1" x14ac:dyDescent="0.25">
      <c r="A157" s="203" t="s">
        <v>396</v>
      </c>
      <c r="B157" s="199"/>
      <c r="C157" s="199"/>
      <c r="D157" s="199"/>
      <c r="E157" s="199"/>
      <c r="F157" s="48">
        <v>714</v>
      </c>
      <c r="G157" s="185">
        <v>0</v>
      </c>
      <c r="H157" s="88"/>
      <c r="I157" s="78"/>
      <c r="J157" s="95"/>
      <c r="K157"/>
    </row>
    <row r="158" spans="1:11" ht="23.25" customHeight="1" x14ac:dyDescent="0.25">
      <c r="A158" s="203" t="s">
        <v>397</v>
      </c>
      <c r="B158" s="199"/>
      <c r="C158" s="199"/>
      <c r="D158" s="199"/>
      <c r="E158" s="199"/>
      <c r="F158" s="48">
        <v>715</v>
      </c>
      <c r="G158" s="185">
        <v>0</v>
      </c>
      <c r="H158" s="88"/>
      <c r="I158" s="78"/>
      <c r="J158" s="95"/>
      <c r="K158"/>
    </row>
    <row r="159" spans="1:11" ht="23.25" customHeight="1" x14ac:dyDescent="0.25">
      <c r="A159" s="203" t="s">
        <v>398</v>
      </c>
      <c r="B159" s="199"/>
      <c r="C159" s="199"/>
      <c r="D159" s="199"/>
      <c r="E159" s="199"/>
      <c r="F159" s="48">
        <v>716</v>
      </c>
      <c r="G159" s="185">
        <v>0</v>
      </c>
      <c r="H159" s="88"/>
      <c r="I159" s="78"/>
      <c r="J159" s="95"/>
      <c r="K159"/>
    </row>
    <row r="160" spans="1:11" ht="23.25" customHeight="1" x14ac:dyDescent="0.25">
      <c r="A160" s="203" t="s">
        <v>390</v>
      </c>
      <c r="B160" s="199"/>
      <c r="C160" s="199"/>
      <c r="D160" s="199"/>
      <c r="E160" s="199"/>
      <c r="F160" s="48">
        <v>717</v>
      </c>
      <c r="G160" s="185">
        <v>0</v>
      </c>
      <c r="H160" s="88" t="s">
        <v>560</v>
      </c>
      <c r="I160" s="78"/>
      <c r="J160" s="95"/>
      <c r="K160"/>
    </row>
    <row r="161" spans="1:11" ht="30" customHeight="1" thickBot="1" x14ac:dyDescent="0.3">
      <c r="A161" s="212" t="s">
        <v>399</v>
      </c>
      <c r="B161" s="213"/>
      <c r="C161" s="213"/>
      <c r="D161" s="213"/>
      <c r="E161" s="213"/>
      <c r="F161" s="51">
        <v>718</v>
      </c>
      <c r="G161" s="77">
        <f>SUM(G155:G159)</f>
        <v>0</v>
      </c>
      <c r="H161" s="88"/>
      <c r="I161" s="82"/>
      <c r="J161" s="100"/>
      <c r="K161"/>
    </row>
    <row r="162" spans="1:11" ht="15.75" x14ac:dyDescent="0.25">
      <c r="A162" s="7"/>
      <c r="B162" s="7"/>
      <c r="C162" s="7"/>
      <c r="D162" s="7"/>
      <c r="E162" s="7"/>
      <c r="F162" s="7"/>
      <c r="G162" s="69"/>
      <c r="H162" s="88"/>
      <c r="I162" s="78"/>
      <c r="J162" s="95"/>
      <c r="K162"/>
    </row>
    <row r="163" spans="1:11" ht="26.25" customHeight="1" thickBot="1" x14ac:dyDescent="0.3">
      <c r="A163" s="37" t="s">
        <v>400</v>
      </c>
      <c r="B163" s="7"/>
      <c r="C163" s="7"/>
      <c r="D163" s="7"/>
      <c r="E163" s="7"/>
      <c r="F163" s="7"/>
      <c r="G163" s="69"/>
      <c r="H163" s="88"/>
      <c r="I163" s="78"/>
      <c r="J163" s="95"/>
      <c r="K163"/>
    </row>
    <row r="164" spans="1:11" ht="15.75" x14ac:dyDescent="0.25">
      <c r="A164" s="206"/>
      <c r="B164" s="207"/>
      <c r="C164" s="207"/>
      <c r="D164" s="207"/>
      <c r="E164" s="208"/>
      <c r="F164" s="46" t="s">
        <v>168</v>
      </c>
      <c r="G164" s="70" t="s">
        <v>169</v>
      </c>
      <c r="H164" s="88"/>
      <c r="I164" s="78"/>
      <c r="J164" s="95"/>
      <c r="K164"/>
    </row>
    <row r="165" spans="1:11" ht="15.75" x14ac:dyDescent="0.25">
      <c r="A165" s="209" t="s">
        <v>170</v>
      </c>
      <c r="B165" s="210"/>
      <c r="C165" s="210"/>
      <c r="D165" s="210"/>
      <c r="E165" s="211"/>
      <c r="F165" s="47">
        <v>1</v>
      </c>
      <c r="G165" s="71">
        <v>2</v>
      </c>
      <c r="H165" s="88"/>
      <c r="I165" s="78"/>
      <c r="J165" s="95"/>
      <c r="K165"/>
    </row>
    <row r="166" spans="1:11" ht="23.25" customHeight="1" x14ac:dyDescent="0.25">
      <c r="A166" s="203" t="s">
        <v>404</v>
      </c>
      <c r="B166" s="199"/>
      <c r="C166" s="199"/>
      <c r="D166" s="199"/>
      <c r="E166" s="199"/>
      <c r="F166" s="48">
        <v>801</v>
      </c>
      <c r="G166" s="185">
        <v>0</v>
      </c>
      <c r="H166" s="88" t="s">
        <v>537</v>
      </c>
      <c r="I166" s="78"/>
      <c r="J166" s="95"/>
      <c r="K166"/>
    </row>
    <row r="167" spans="1:11" ht="23.25" customHeight="1" x14ac:dyDescent="0.25">
      <c r="A167" s="203" t="s">
        <v>405</v>
      </c>
      <c r="B167" s="199"/>
      <c r="C167" s="199"/>
      <c r="D167" s="199"/>
      <c r="E167" s="199"/>
      <c r="F167" s="48">
        <v>802</v>
      </c>
      <c r="G167" s="185">
        <v>0</v>
      </c>
      <c r="H167" s="88" t="s">
        <v>549</v>
      </c>
      <c r="I167" s="78"/>
      <c r="J167" s="95"/>
      <c r="K167"/>
    </row>
    <row r="168" spans="1:11" ht="23.25" customHeight="1" x14ac:dyDescent="0.25">
      <c r="A168" s="203" t="s">
        <v>406</v>
      </c>
      <c r="B168" s="199"/>
      <c r="C168" s="199"/>
      <c r="D168" s="199"/>
      <c r="E168" s="199"/>
      <c r="F168" s="48">
        <v>803</v>
      </c>
      <c r="G168" s="75">
        <f>SUM(G169:G172)</f>
        <v>0</v>
      </c>
      <c r="H168" s="88" t="s">
        <v>561</v>
      </c>
      <c r="I168" s="78"/>
      <c r="J168" s="95"/>
      <c r="K168"/>
    </row>
    <row r="169" spans="1:11" ht="23.25" customHeight="1" x14ac:dyDescent="0.25">
      <c r="A169" s="204" t="s">
        <v>403</v>
      </c>
      <c r="B169" s="199" t="s">
        <v>407</v>
      </c>
      <c r="C169" s="199"/>
      <c r="D169" s="199"/>
      <c r="E169" s="199"/>
      <c r="F169" s="52">
        <v>804</v>
      </c>
      <c r="G169" s="185">
        <v>0</v>
      </c>
      <c r="H169" s="88"/>
      <c r="I169" s="78"/>
      <c r="J169" s="95"/>
      <c r="K169"/>
    </row>
    <row r="170" spans="1:11" ht="23.25" customHeight="1" x14ac:dyDescent="0.25">
      <c r="A170" s="204"/>
      <c r="B170" s="199" t="s">
        <v>408</v>
      </c>
      <c r="C170" s="199"/>
      <c r="D170" s="199"/>
      <c r="E170" s="199"/>
      <c r="F170" s="48">
        <v>805</v>
      </c>
      <c r="G170" s="185">
        <v>0</v>
      </c>
      <c r="H170" s="88"/>
      <c r="I170" s="78"/>
      <c r="J170" s="95"/>
      <c r="K170"/>
    </row>
    <row r="171" spans="1:11" ht="23.25" customHeight="1" x14ac:dyDescent="0.25">
      <c r="A171" s="204"/>
      <c r="B171" s="199" t="s">
        <v>409</v>
      </c>
      <c r="C171" s="199"/>
      <c r="D171" s="199"/>
      <c r="E171" s="199"/>
      <c r="F171" s="48">
        <v>806</v>
      </c>
      <c r="G171" s="185">
        <v>0</v>
      </c>
      <c r="H171" s="88"/>
      <c r="I171" s="78"/>
      <c r="J171" s="95"/>
      <c r="K171"/>
    </row>
    <row r="172" spans="1:11" ht="23.25" customHeight="1" x14ac:dyDescent="0.25">
      <c r="A172" s="204"/>
      <c r="B172" s="199" t="s">
        <v>410</v>
      </c>
      <c r="C172" s="199"/>
      <c r="D172" s="199"/>
      <c r="E172" s="199"/>
      <c r="F172" s="48">
        <v>807</v>
      </c>
      <c r="G172" s="185">
        <v>0</v>
      </c>
      <c r="H172" s="88"/>
      <c r="I172" s="78"/>
      <c r="J172" s="95"/>
      <c r="K172"/>
    </row>
    <row r="173" spans="1:11" ht="42.75" customHeight="1" x14ac:dyDescent="0.25">
      <c r="A173" s="201" t="s">
        <v>411</v>
      </c>
      <c r="B173" s="202"/>
      <c r="C173" s="202"/>
      <c r="D173" s="202"/>
      <c r="E173" s="202"/>
      <c r="F173" s="48">
        <v>808</v>
      </c>
      <c r="G173" s="185">
        <v>0</v>
      </c>
      <c r="H173" s="88" t="s">
        <v>562</v>
      </c>
      <c r="I173" s="78"/>
      <c r="J173" s="95"/>
      <c r="K173"/>
    </row>
    <row r="174" spans="1:11" ht="23.25" customHeight="1" x14ac:dyDescent="0.25">
      <c r="A174" s="204" t="s">
        <v>401</v>
      </c>
      <c r="B174" s="199" t="s">
        <v>412</v>
      </c>
      <c r="C174" s="199"/>
      <c r="D174" s="199"/>
      <c r="E174" s="199"/>
      <c r="F174" s="48">
        <v>809</v>
      </c>
      <c r="G174" s="185">
        <v>0</v>
      </c>
      <c r="H174" s="88"/>
      <c r="I174" s="78"/>
      <c r="J174" s="95"/>
      <c r="K174"/>
    </row>
    <row r="175" spans="1:11" ht="23.25" customHeight="1" x14ac:dyDescent="0.25">
      <c r="A175" s="204"/>
      <c r="B175" s="199" t="s">
        <v>413</v>
      </c>
      <c r="C175" s="199"/>
      <c r="D175" s="199"/>
      <c r="E175" s="199"/>
      <c r="F175" s="48">
        <v>810</v>
      </c>
      <c r="G175" s="185">
        <v>0</v>
      </c>
      <c r="H175" s="88"/>
      <c r="I175" s="78"/>
      <c r="J175" s="95"/>
      <c r="K175"/>
    </row>
    <row r="176" spans="1:11" ht="23.25" customHeight="1" x14ac:dyDescent="0.25">
      <c r="A176" s="203" t="s">
        <v>414</v>
      </c>
      <c r="B176" s="199"/>
      <c r="C176" s="199"/>
      <c r="D176" s="199"/>
      <c r="E176" s="199"/>
      <c r="F176" s="48">
        <v>811</v>
      </c>
      <c r="G176" s="185">
        <v>0</v>
      </c>
      <c r="H176" s="88"/>
      <c r="I176" s="78"/>
      <c r="J176" s="95"/>
      <c r="K176"/>
    </row>
    <row r="177" spans="1:11" ht="23.25" customHeight="1" x14ac:dyDescent="0.25">
      <c r="A177" s="203" t="s">
        <v>415</v>
      </c>
      <c r="B177" s="199"/>
      <c r="C177" s="199"/>
      <c r="D177" s="199"/>
      <c r="E177" s="199"/>
      <c r="F177" s="48">
        <v>812</v>
      </c>
      <c r="G177" s="185">
        <v>0</v>
      </c>
      <c r="H177" s="88"/>
      <c r="I177" s="78"/>
      <c r="J177" s="95"/>
      <c r="K177"/>
    </row>
    <row r="178" spans="1:11" ht="23.25" customHeight="1" x14ac:dyDescent="0.25">
      <c r="A178" s="203" t="s">
        <v>416</v>
      </c>
      <c r="B178" s="199"/>
      <c r="C178" s="199"/>
      <c r="D178" s="199"/>
      <c r="E178" s="199"/>
      <c r="F178" s="48">
        <v>813</v>
      </c>
      <c r="G178" s="185">
        <v>0</v>
      </c>
      <c r="H178" s="88" t="s">
        <v>563</v>
      </c>
      <c r="I178" s="79" t="str">
        <f>IF($G$182&gt;0,IF($G$178=0,"Chybí odpisy",""),"")</f>
        <v/>
      </c>
      <c r="J178" s="96"/>
      <c r="K178"/>
    </row>
    <row r="179" spans="1:11" ht="23.25" customHeight="1" x14ac:dyDescent="0.25">
      <c r="A179" s="203" t="s">
        <v>417</v>
      </c>
      <c r="B179" s="199"/>
      <c r="C179" s="199"/>
      <c r="D179" s="199"/>
      <c r="E179" s="199"/>
      <c r="F179" s="48">
        <v>814</v>
      </c>
      <c r="G179" s="185">
        <v>0</v>
      </c>
      <c r="H179" s="88"/>
      <c r="I179" s="78"/>
      <c r="J179" s="95"/>
      <c r="K179"/>
    </row>
    <row r="180" spans="1:11" ht="30" customHeight="1" x14ac:dyDescent="0.25">
      <c r="A180" s="201" t="s">
        <v>418</v>
      </c>
      <c r="B180" s="202"/>
      <c r="C180" s="202"/>
      <c r="D180" s="202"/>
      <c r="E180" s="202"/>
      <c r="F180" s="48">
        <v>815</v>
      </c>
      <c r="G180" s="75">
        <f>SUM(G166,G168,G176:G179)</f>
        <v>0</v>
      </c>
      <c r="H180" s="88" t="s">
        <v>547</v>
      </c>
      <c r="I180" s="79"/>
      <c r="J180" s="100">
        <f>G154-G180</f>
        <v>0</v>
      </c>
      <c r="K180"/>
    </row>
    <row r="181" spans="1:11" ht="23.25" customHeight="1" x14ac:dyDescent="0.25">
      <c r="A181" s="203" t="s">
        <v>419</v>
      </c>
      <c r="B181" s="199"/>
      <c r="C181" s="199"/>
      <c r="D181" s="199"/>
      <c r="E181" s="199"/>
      <c r="F181" s="48">
        <v>816</v>
      </c>
      <c r="G181" s="185">
        <v>0</v>
      </c>
      <c r="H181" s="88" t="s">
        <v>550</v>
      </c>
      <c r="I181" s="79" t="str">
        <f>IF($G$180&gt;0,IF($G$181=0,"Chybí výdaje HČ z ř. 0815",""),"")</f>
        <v/>
      </c>
      <c r="J181" s="96"/>
      <c r="K181"/>
    </row>
    <row r="182" spans="1:11" ht="30" customHeight="1" x14ac:dyDescent="0.25">
      <c r="A182" s="201" t="s">
        <v>420</v>
      </c>
      <c r="B182" s="202"/>
      <c r="C182" s="202"/>
      <c r="D182" s="202"/>
      <c r="E182" s="202"/>
      <c r="F182" s="48">
        <v>817</v>
      </c>
      <c r="G182" s="75">
        <f>SUM(G183,G184)</f>
        <v>0</v>
      </c>
      <c r="H182" s="88" t="s">
        <v>547</v>
      </c>
      <c r="I182" s="79" t="str">
        <f>IF($G$182&gt;0,IF($G$178=0,"Chybí odpisy",""),"")</f>
        <v/>
      </c>
      <c r="J182" s="100">
        <f>G161-G182</f>
        <v>0</v>
      </c>
      <c r="K182"/>
    </row>
    <row r="183" spans="1:11" ht="23.25" customHeight="1" x14ac:dyDescent="0.25">
      <c r="A183" s="204" t="s">
        <v>402</v>
      </c>
      <c r="B183" s="199" t="s">
        <v>421</v>
      </c>
      <c r="C183" s="199"/>
      <c r="D183" s="199"/>
      <c r="E183" s="199"/>
      <c r="F183" s="48">
        <v>818</v>
      </c>
      <c r="G183" s="185">
        <v>0</v>
      </c>
      <c r="H183" s="88"/>
      <c r="I183" s="78"/>
      <c r="J183" s="95"/>
      <c r="K183"/>
    </row>
    <row r="184" spans="1:11" ht="23.25" customHeight="1" thickBot="1" x14ac:dyDescent="0.3">
      <c r="A184" s="205"/>
      <c r="B184" s="200" t="s">
        <v>422</v>
      </c>
      <c r="C184" s="200"/>
      <c r="D184" s="200"/>
      <c r="E184" s="200"/>
      <c r="F184" s="51">
        <v>819</v>
      </c>
      <c r="G184" s="186">
        <v>0</v>
      </c>
      <c r="H184" s="93"/>
      <c r="I184" s="84"/>
      <c r="J184" s="101"/>
      <c r="K184"/>
    </row>
    <row r="185" spans="1:11" ht="32.25" customHeight="1" x14ac:dyDescent="0.25">
      <c r="I185" s="168" t="s">
        <v>617</v>
      </c>
      <c r="K185"/>
    </row>
  </sheetData>
  <sheetProtection password="D024" sheet="1" objects="1" scenarios="1"/>
  <mergeCells count="193">
    <mergeCell ref="B68:E68"/>
    <mergeCell ref="A73:E73"/>
    <mergeCell ref="A55:A68"/>
    <mergeCell ref="A90:E90"/>
    <mergeCell ref="A91:E91"/>
    <mergeCell ref="A86:E86"/>
    <mergeCell ref="A87:E87"/>
    <mergeCell ref="A88:E88"/>
    <mergeCell ref="F4:G4"/>
    <mergeCell ref="A16:E16"/>
    <mergeCell ref="A17:E17"/>
    <mergeCell ref="A39:E39"/>
    <mergeCell ref="A40:E40"/>
    <mergeCell ref="F6:G6"/>
    <mergeCell ref="A20:A30"/>
    <mergeCell ref="F5:G5"/>
    <mergeCell ref="H130:H137"/>
    <mergeCell ref="B46:E46"/>
    <mergeCell ref="B47:E47"/>
    <mergeCell ref="B55:E55"/>
    <mergeCell ref="B56:E56"/>
    <mergeCell ref="B57:E57"/>
    <mergeCell ref="B58:E58"/>
    <mergeCell ref="B59:E59"/>
    <mergeCell ref="A74:E74"/>
    <mergeCell ref="A48:E48"/>
    <mergeCell ref="B60:E60"/>
    <mergeCell ref="A75:B78"/>
    <mergeCell ref="A79:B82"/>
    <mergeCell ref="B65:E65"/>
    <mergeCell ref="B66:E66"/>
    <mergeCell ref="B67:E67"/>
    <mergeCell ref="I6:I7"/>
    <mergeCell ref="H6:H7"/>
    <mergeCell ref="B23:E23"/>
    <mergeCell ref="B24:E24"/>
    <mergeCell ref="B25:E25"/>
    <mergeCell ref="B26:E26"/>
    <mergeCell ref="B27:E27"/>
    <mergeCell ref="A52:E52"/>
    <mergeCell ref="A38:E38"/>
    <mergeCell ref="H8:H9"/>
    <mergeCell ref="I8:I9"/>
    <mergeCell ref="B45:E45"/>
    <mergeCell ref="A41:E41"/>
    <mergeCell ref="B28:E28"/>
    <mergeCell ref="B29:E29"/>
    <mergeCell ref="C12:E12"/>
    <mergeCell ref="F10:G10"/>
    <mergeCell ref="C11:F11"/>
    <mergeCell ref="C9:E9"/>
    <mergeCell ref="A31:E31"/>
    <mergeCell ref="A34:E34"/>
    <mergeCell ref="B30:E30"/>
    <mergeCell ref="C10:E10"/>
    <mergeCell ref="A51:E51"/>
    <mergeCell ref="C4:E4"/>
    <mergeCell ref="C5:E5"/>
    <mergeCell ref="C6:E6"/>
    <mergeCell ref="C7:E8"/>
    <mergeCell ref="C13:E13"/>
    <mergeCell ref="B61:E61"/>
    <mergeCell ref="B62:E62"/>
    <mergeCell ref="B63:E63"/>
    <mergeCell ref="B64:E64"/>
    <mergeCell ref="A54:E54"/>
    <mergeCell ref="B20:E20"/>
    <mergeCell ref="B21:E21"/>
    <mergeCell ref="B22:E22"/>
    <mergeCell ref="B43:E43"/>
    <mergeCell ref="B44:E44"/>
    <mergeCell ref="A53:E53"/>
    <mergeCell ref="A18:E18"/>
    <mergeCell ref="A19:E19"/>
    <mergeCell ref="A32:E32"/>
    <mergeCell ref="A33:E33"/>
    <mergeCell ref="A42:E42"/>
    <mergeCell ref="A43:A47"/>
    <mergeCell ref="A37:E37"/>
    <mergeCell ref="A110:E110"/>
    <mergeCell ref="A105:E105"/>
    <mergeCell ref="A108:E108"/>
    <mergeCell ref="A109:E109"/>
    <mergeCell ref="A69:E69"/>
    <mergeCell ref="A70:E70"/>
    <mergeCell ref="A92:E92"/>
    <mergeCell ref="D79:E79"/>
    <mergeCell ref="A89:E89"/>
    <mergeCell ref="D75:E75"/>
    <mergeCell ref="D76:E76"/>
    <mergeCell ref="D77:E77"/>
    <mergeCell ref="D80:E80"/>
    <mergeCell ref="D81:E81"/>
    <mergeCell ref="D82:E82"/>
    <mergeCell ref="D78:E78"/>
    <mergeCell ref="A85:E85"/>
    <mergeCell ref="A83:B84"/>
    <mergeCell ref="C75:C76"/>
    <mergeCell ref="C77:C78"/>
    <mergeCell ref="C79:C80"/>
    <mergeCell ref="A119:E119"/>
    <mergeCell ref="A118:E118"/>
    <mergeCell ref="C81:C82"/>
    <mergeCell ref="C83:D83"/>
    <mergeCell ref="C84:D84"/>
    <mergeCell ref="A117:E117"/>
    <mergeCell ref="A116:E116"/>
    <mergeCell ref="A115:E115"/>
    <mergeCell ref="A100:E100"/>
    <mergeCell ref="A101:E101"/>
    <mergeCell ref="A102:E102"/>
    <mergeCell ref="A103:E103"/>
    <mergeCell ref="A104:E104"/>
    <mergeCell ref="A114:E114"/>
    <mergeCell ref="A113:E113"/>
    <mergeCell ref="A112:E112"/>
    <mergeCell ref="A111:E111"/>
    <mergeCell ref="A93:E93"/>
    <mergeCell ref="A95:E95"/>
    <mergeCell ref="A97:E97"/>
    <mergeCell ref="A99:E99"/>
    <mergeCell ref="A94:E94"/>
    <mergeCell ref="A96:E96"/>
    <mergeCell ref="A98:E98"/>
    <mergeCell ref="A120:E120"/>
    <mergeCell ref="B137:E137"/>
    <mergeCell ref="A128:E128"/>
    <mergeCell ref="A129:E129"/>
    <mergeCell ref="A130:E130"/>
    <mergeCell ref="C131:E131"/>
    <mergeCell ref="C132:E132"/>
    <mergeCell ref="A125:E125"/>
    <mergeCell ref="A124:E124"/>
    <mergeCell ref="A123:E123"/>
    <mergeCell ref="A122:E122"/>
    <mergeCell ref="A121:E121"/>
    <mergeCell ref="A153:E153"/>
    <mergeCell ref="A154:E154"/>
    <mergeCell ref="A155:E155"/>
    <mergeCell ref="A156:E156"/>
    <mergeCell ref="C138:E138"/>
    <mergeCell ref="C139:E139"/>
    <mergeCell ref="A138:B139"/>
    <mergeCell ref="A152:E152"/>
    <mergeCell ref="A131:A137"/>
    <mergeCell ref="B131:B136"/>
    <mergeCell ref="C133:E133"/>
    <mergeCell ref="C134:E134"/>
    <mergeCell ref="C135:E135"/>
    <mergeCell ref="C136:E136"/>
    <mergeCell ref="A147:E147"/>
    <mergeCell ref="A148:E148"/>
    <mergeCell ref="A149:E149"/>
    <mergeCell ref="A150:E150"/>
    <mergeCell ref="A151:E151"/>
    <mergeCell ref="A142:E142"/>
    <mergeCell ref="A143:E143"/>
    <mergeCell ref="A144:E144"/>
    <mergeCell ref="A145:E145"/>
    <mergeCell ref="A146:E146"/>
    <mergeCell ref="A165:E165"/>
    <mergeCell ref="A166:E166"/>
    <mergeCell ref="A167:E167"/>
    <mergeCell ref="A169:A172"/>
    <mergeCell ref="A157:E157"/>
    <mergeCell ref="A158:E158"/>
    <mergeCell ref="A159:E159"/>
    <mergeCell ref="A160:E160"/>
    <mergeCell ref="A161:E161"/>
    <mergeCell ref="A1:H1"/>
    <mergeCell ref="F2:H2"/>
    <mergeCell ref="C3:E3"/>
    <mergeCell ref="F3:G3"/>
    <mergeCell ref="B183:E183"/>
    <mergeCell ref="B184:E184"/>
    <mergeCell ref="A182:E182"/>
    <mergeCell ref="A180:E180"/>
    <mergeCell ref="A168:E168"/>
    <mergeCell ref="B169:E169"/>
    <mergeCell ref="A174:A175"/>
    <mergeCell ref="A183:A184"/>
    <mergeCell ref="B170:E170"/>
    <mergeCell ref="B171:E171"/>
    <mergeCell ref="B172:E172"/>
    <mergeCell ref="A173:E173"/>
    <mergeCell ref="B174:E174"/>
    <mergeCell ref="B175:E175"/>
    <mergeCell ref="A176:E176"/>
    <mergeCell ref="A177:E177"/>
    <mergeCell ref="A178:E178"/>
    <mergeCell ref="A179:E179"/>
    <mergeCell ref="A181:E181"/>
    <mergeCell ref="A164:E164"/>
  </mergeCells>
  <conditionalFormatting sqref="I18">
    <cfRule type="cellIs" dxfId="227" priority="510" stopIfTrue="1" operator="equal">
      <formula>"""CHYBA"""</formula>
    </cfRule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8">
      <colorScale>
        <cfvo type="formula" val="&quot;CHYBA&quot;"/>
        <cfvo type="formula" val="&quot;CHYBA&quot;"/>
        <color rgb="FFFF0000"/>
        <color rgb="FFFFEF9C"/>
      </colorScale>
    </cfRule>
  </conditionalFormatting>
  <conditionalFormatting sqref="I18:I19">
    <cfRule type="containsText" dxfId="226" priority="435" operator="containsText" text="CHYBA">
      <formula>NOT(ISERROR(SEARCH("CHYBA",I18)))</formula>
    </cfRule>
  </conditionalFormatting>
  <conditionalFormatting sqref="I19">
    <cfRule type="cellIs" dxfId="225" priority="527" stopIfTrue="1" operator="equal">
      <formula>"""CHYBA"""</formula>
    </cfRule>
    <cfRule type="colorScale" priority="526">
      <colorScale>
        <cfvo type="formula" val="&quot;CHYBA&quot;"/>
        <cfvo type="formula" val="&quot;CHYBA&quot;"/>
        <color rgb="FFFF0000"/>
        <color rgb="FFFFEF9C"/>
      </colorScale>
    </cfRule>
    <cfRule type="containsText" dxfId="224" priority="525" operator="containsText" text="Chybí odpisy">
      <formula>NOT(ISERROR(SEARCH("Chybí odpisy",I19)))</formula>
    </cfRule>
    <cfRule type="containsText" dxfId="223" priority="524" operator="containsText" text="Chybí akce">
      <formula>NOT(ISERROR(SEARCH("Chybí akce",I19)))</formula>
    </cfRule>
    <cfRule type="containsText" dxfId="222" priority="523" operator="containsText" text="0115 je větší 0102">
      <formula>NOT(ISERROR(SEARCH("0115 je větší 0102",I19)))</formula>
    </cfRule>
    <cfRule type="colorScale" priority="52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21" priority="521" operator="containsText" text="0115 je větší 0102">
      <formula>NOT(ISERROR(SEARCH("0115 je větší 0102",I19)))</formula>
    </cfRule>
  </conditionalFormatting>
  <conditionalFormatting sqref="I32">
    <cfRule type="colorScale" priority="52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20" priority="528" operator="containsText" text="0115 je větší 0102">
      <formula>NOT(ISERROR(SEARCH("0115 je větší 0102",I32)))</formula>
    </cfRule>
    <cfRule type="containsText" dxfId="219" priority="533" operator="containsText" text="CHYBA">
      <formula>NOT(ISERROR(SEARCH("CHYBA",I32)))</formula>
    </cfRule>
    <cfRule type="cellIs" dxfId="218" priority="535" stopIfTrue="1" operator="equal">
      <formula>"""CHYBA"""</formula>
    </cfRule>
    <cfRule type="containsText" dxfId="217" priority="530" operator="containsText" text="0115 je větší 0102">
      <formula>NOT(ISERROR(SEARCH("0115 je větší 0102",I32)))</formula>
    </cfRule>
    <cfRule type="containsText" dxfId="216" priority="531" operator="containsText" text="Chybí akce">
      <formula>NOT(ISERROR(SEARCH("Chybí akce",I32)))</formula>
    </cfRule>
    <cfRule type="containsText" dxfId="215" priority="532" operator="containsText" text="Chybí odpisy">
      <formula>NOT(ISERROR(SEARCH("Chybí odpisy",I32)))</formula>
    </cfRule>
    <cfRule type="colorScale" priority="534">
      <colorScale>
        <cfvo type="formula" val="&quot;CHYBA&quot;"/>
        <cfvo type="formula" val="&quot;CHYBA&quot;"/>
        <color rgb="FFFF0000"/>
        <color rgb="FFFFEF9C"/>
      </colorScale>
    </cfRule>
  </conditionalFormatting>
  <conditionalFormatting sqref="I39">
    <cfRule type="containsText" dxfId="214" priority="537" operator="containsText" text="0115 je větší 0102">
      <formula>NOT(ISERROR(SEARCH("0115 je větší 0102",I39)))</formula>
    </cfRule>
    <cfRule type="colorScale" priority="536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13" priority="538" operator="containsText" text="Chybí akce">
      <formula>NOT(ISERROR(SEARCH("Chybí akce",I39)))</formula>
    </cfRule>
    <cfRule type="cellIs" dxfId="212" priority="542" stopIfTrue="1" operator="equal">
      <formula>"""CHYBA"""</formula>
    </cfRule>
    <cfRule type="colorScale" priority="541">
      <colorScale>
        <cfvo type="formula" val="&quot;CHYBA&quot;"/>
        <cfvo type="formula" val="&quot;CHYBA&quot;"/>
        <color rgb="FFFF0000"/>
        <color rgb="FFFFEF9C"/>
      </colorScale>
    </cfRule>
    <cfRule type="containsText" dxfId="211" priority="540" operator="containsText" text="CHYBA">
      <formula>NOT(ISERROR(SEARCH("CHYBA",I39)))</formula>
    </cfRule>
    <cfRule type="containsText" dxfId="210" priority="539" operator="containsText" text="Chybí odpisy">
      <formula>NOT(ISERROR(SEARCH("Chybí odpisy",I39)))</formula>
    </cfRule>
  </conditionalFormatting>
  <conditionalFormatting sqref="I39:I40">
    <cfRule type="containsText" dxfId="209" priority="398" operator="containsText" text="0115 je větší 0102">
      <formula>NOT(ISERROR(SEARCH("0115 je větší 0102",I39)))</formula>
    </cfRule>
    <cfRule type="containsText" dxfId="208" priority="396" operator="containsText" text="0202 je větší 0201">
      <formula>NOT(ISERROR(SEARCH("0202 je větší 0201",I39)))</formula>
    </cfRule>
  </conditionalFormatting>
  <conditionalFormatting sqref="I40">
    <cfRule type="containsText" dxfId="207" priority="548" operator="containsText" text="Chybí odpisy">
      <formula>NOT(ISERROR(SEARCH("Chybí odpisy",I40)))</formula>
    </cfRule>
    <cfRule type="containsText" dxfId="206" priority="547" operator="containsText" text="Chybí akce">
      <formula>NOT(ISERROR(SEARCH("Chybí akce",I40)))</formula>
    </cfRule>
    <cfRule type="containsText" dxfId="205" priority="546" operator="containsText" text="0115 je větší 0102">
      <formula>NOT(ISERROR(SEARCH("0115 je větší 0102",I40)))</formula>
    </cfRule>
    <cfRule type="cellIs" dxfId="204" priority="551" stopIfTrue="1" operator="equal">
      <formula>"""CHYBA"""</formula>
    </cfRule>
    <cfRule type="colorScale" priority="54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0">
      <colorScale>
        <cfvo type="formula" val="&quot;CHYBA&quot;"/>
        <cfvo type="formula" val="&quot;CHYBA&quot;"/>
        <color rgb="FFFF0000"/>
        <color rgb="FFFFEF9C"/>
      </colorScale>
    </cfRule>
    <cfRule type="containsText" dxfId="203" priority="549" operator="containsText" text="CHYBA">
      <formula>NOT(ISERROR(SEARCH("CHYBA",I40)))</formula>
    </cfRule>
  </conditionalFormatting>
  <conditionalFormatting sqref="I45">
    <cfRule type="colorScale" priority="552">
      <colorScale>
        <cfvo type="formula" val="&quot;CHYBA&quot;"/>
        <cfvo type="formula" val="&quot;CHYBA&quot;"/>
        <color rgb="FFFF0000"/>
        <color rgb="FFFFEF9C"/>
      </colorScale>
    </cfRule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2" priority="554" stopIfTrue="1" operator="equal">
      <formula>"""CHYBA"""</formula>
    </cfRule>
  </conditionalFormatting>
  <conditionalFormatting sqref="I45:I47 I87 I89:J89 I91:J91 I94:J94">
    <cfRule type="containsText" dxfId="201" priority="138" operator="containsText" text="Chybí akce">
      <formula>NOT(ISERROR(SEARCH("Chybí akce",I45)))</formula>
    </cfRule>
    <cfRule type="containsText" dxfId="200" priority="140" operator="containsText" text="Chybí odpisy">
      <formula>NOT(ISERROR(SEARCH("Chybí odpisy",I45)))</formula>
    </cfRule>
    <cfRule type="containsText" dxfId="199" priority="141" operator="containsText" text="CHYBA">
      <formula>NOT(ISERROR(SEARCH("CHYBA",I45)))</formula>
    </cfRule>
  </conditionalFormatting>
  <conditionalFormatting sqref="I45:I47">
    <cfRule type="containsText" dxfId="198" priority="12" operator="containsText" text="Akce nejsou vyplněny">
      <formula>NOT(ISERROR(SEARCH("Akce nejsou vyplněny",I45)))</formula>
    </cfRule>
  </conditionalFormatting>
  <conditionalFormatting sqref="I46">
    <cfRule type="colorScale" priority="558">
      <colorScale>
        <cfvo type="formula" val="&quot;CHYBA&quot;"/>
        <cfvo type="formula" val="&quot;CHYBA&quot;"/>
        <color rgb="FFFF0000"/>
        <color rgb="FFFFEF9C"/>
      </colorScale>
    </cfRule>
    <cfRule type="cellIs" dxfId="197" priority="560" stopIfTrue="1" operator="equal">
      <formula>"""CHYBA"""</formula>
    </cfRule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7">
    <cfRule type="cellIs" dxfId="196" priority="563" stopIfTrue="1" operator="equal">
      <formula>"""CHYBA"""</formula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1">
      <colorScale>
        <cfvo type="formula" val="&quot;CHYBA&quot;"/>
        <cfvo type="formula" val="&quot;CHYBA&quot;"/>
        <color rgb="FFFF0000"/>
        <color rgb="FFFFEF9C"/>
      </colorScale>
    </cfRule>
  </conditionalFormatting>
  <conditionalFormatting sqref="I53:I54">
    <cfRule type="containsText" dxfId="195" priority="580" operator="containsText" text="0115 je větší 0102">
      <formula>NOT(ISERROR(SEARCH("0115 je větší 0102",I53)))</formula>
    </cfRule>
    <cfRule type="containsText" dxfId="194" priority="574" operator="containsText" text="CHYBA">
      <formula>NOT(ISERROR(SEARCH("CHYBA",I53)))</formula>
    </cfRule>
    <cfRule type="colorScale" priority="575">
      <colorScale>
        <cfvo type="formula" val="&quot;CHYBA&quot;"/>
        <cfvo type="formula" val="&quot;CHYBA&quot;"/>
        <color rgb="FFFF0000"/>
        <color rgb="FFFFEF9C"/>
      </colorScale>
    </cfRule>
    <cfRule type="cellIs" dxfId="193" priority="576" stopIfTrue="1" operator="equal">
      <formula>"""CHYBA"""</formula>
    </cfRule>
    <cfRule type="containsText" dxfId="192" priority="577" operator="containsText" text="0202 je větší 0201">
      <formula>NOT(ISERROR(SEARCH("0202 je větší 0201",I53)))</formula>
    </cfRule>
    <cfRule type="containsText" dxfId="191" priority="578" operator="containsText" text="0115 je větší 0102">
      <formula>NOT(ISERROR(SEARCH("0115 je větší 0102",I53)))</formula>
    </cfRule>
    <cfRule type="colorScale" priority="57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90" priority="565" operator="containsText" text="0301 je menší (0316+0317)">
      <formula>NOT(ISERROR(SEARCH("0301 je menší (0316+0317)",I53)))</formula>
    </cfRule>
    <cfRule type="containsText" dxfId="189" priority="581" operator="containsText" text="Chybí akce">
      <formula>NOT(ISERROR(SEARCH("Chybí akce",I53)))</formula>
    </cfRule>
    <cfRule type="containsText" dxfId="188" priority="582" operator="containsText" text="Chybí odpisy">
      <formula>NOT(ISERROR(SEARCH("Chybí odpisy",I53)))</formula>
    </cfRule>
    <cfRule type="containsText" dxfId="187" priority="564" operator="containsText" text="0301 musí být větší (0316+0317)">
      <formula>NOT(ISERROR(SEARCH("0301 musí být větší (0316+0317)",I53)))</formula>
    </cfRule>
    <cfRule type="containsText" dxfId="186" priority="583" operator="containsText" text="CHYBA">
      <formula>NOT(ISERROR(SEARCH("CHYBA",I53)))</formula>
    </cfRule>
    <cfRule type="colorScale" priority="584">
      <colorScale>
        <cfvo type="formula" val="&quot;CHYBA&quot;"/>
        <cfvo type="formula" val="&quot;CHYBA&quot;"/>
        <color rgb="FFFF0000"/>
        <color rgb="FFFFEF9C"/>
      </colorScale>
    </cfRule>
    <cfRule type="containsText" dxfId="185" priority="17" operator="containsText" text="0301 musí být větší než součet 0316+0317">
      <formula>NOT(ISERROR(SEARCH("0301 musí být větší než součet 0316+0317",I53)))</formula>
    </cfRule>
    <cfRule type="cellIs" dxfId="184" priority="585" stopIfTrue="1" operator="equal">
      <formula>"""CHYBA"""</formula>
    </cfRule>
    <cfRule type="containsText" dxfId="183" priority="573" operator="containsText" text="Chybí odpisy">
      <formula>NOT(ISERROR(SEARCH("Chybí odpisy",I53)))</formula>
    </cfRule>
    <cfRule type="containsText" dxfId="182" priority="572" operator="containsText" text="Chybí akce">
      <formula>NOT(ISERROR(SEARCH("Chybí akce",I53)))</formula>
    </cfRule>
    <cfRule type="containsText" dxfId="181" priority="571" operator="containsText" text="0115 je větší 0102">
      <formula>NOT(ISERROR(SEARCH("0115 je větší 0102",I53)))</formula>
    </cfRule>
    <cfRule type="colorScale" priority="57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80" priority="569" operator="containsText" text="0115 je větší 0102">
      <formula>NOT(ISERROR(SEARCH("0115 je větší 0102",I53)))</formula>
    </cfRule>
    <cfRule type="containsText" dxfId="179" priority="568" operator="containsText" text="0202 je větší 0201">
      <formula>NOT(ISERROR(SEARCH("0202 je větší 0201",I53)))</formula>
    </cfRule>
    <cfRule type="containsText" dxfId="178" priority="567" operator="containsText" text="0316 je větší 0301">
      <formula>NOT(ISERROR(SEARCH("0316 je větší 0301",I53)))</formula>
    </cfRule>
    <cfRule type="containsText" dxfId="177" priority="566" operator="containsText" text="0317 je větší (0301-0315)">
      <formula>NOT(ISERROR(SEARCH("0317 je větší (0301-0315)",I53)))</formula>
    </cfRule>
  </conditionalFormatting>
  <conditionalFormatting sqref="I54">
    <cfRule type="containsText" dxfId="176" priority="3" operator="containsText" text="Ř. 0302 musí být větší než součet 0317+0318">
      <formula>NOT(ISERROR(SEARCH("Ř. 0302 musí být větší než součet 0317+0318",I54)))</formula>
    </cfRule>
  </conditionalFormatting>
  <conditionalFormatting sqref="I69">
    <cfRule type="colorScale" priority="591">
      <colorScale>
        <cfvo type="formula" val="&quot;CHYBA&quot;"/>
        <cfvo type="formula" val="&quot;CHYBA&quot;"/>
        <color rgb="FFFF0000"/>
        <color rgb="FFFFEF9C"/>
      </colorScale>
    </cfRule>
    <cfRule type="containsText" dxfId="175" priority="590" operator="containsText" text="CHYBA">
      <formula>NOT(ISERROR(SEARCH("CHYBA",I69)))</formula>
    </cfRule>
    <cfRule type="containsText" dxfId="174" priority="589" operator="containsText" text="Chybí odpisy">
      <formula>NOT(ISERROR(SEARCH("Chybí odpisy",I69)))</formula>
    </cfRule>
    <cfRule type="containsText" dxfId="173" priority="588" operator="containsText" text="Chybí akce">
      <formula>NOT(ISERROR(SEARCH("Chybí akce",I69)))</formula>
    </cfRule>
    <cfRule type="containsText" dxfId="172" priority="587" operator="containsText" text="0115 je větší 0102">
      <formula>NOT(ISERROR(SEARCH("0115 je větší 0102",I69)))</formula>
    </cfRule>
    <cfRule type="colorScale" priority="586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71" priority="2" operator="containsText" text="Ř. 0317 je větší 0302">
      <formula>NOT(ISERROR(SEARCH("Ř. 0317 je větší 0302",I69)))</formula>
    </cfRule>
    <cfRule type="cellIs" dxfId="170" priority="592" stopIfTrue="1" operator="equal">
      <formula>"""CHYBA"""</formula>
    </cfRule>
  </conditionalFormatting>
  <conditionalFormatting sqref="I69:I70">
    <cfRule type="containsText" dxfId="169" priority="374" operator="containsText" text="0202 je větší 0201">
      <formula>NOT(ISERROR(SEARCH("0202 je větší 0201",I69)))</formula>
    </cfRule>
    <cfRule type="containsText" dxfId="168" priority="361" operator="containsText" text="0316 je větší 0301">
      <formula>NOT(ISERROR(SEARCH("0316 je větší 0301",I69)))</formula>
    </cfRule>
    <cfRule type="containsText" dxfId="167" priority="375" operator="containsText" text="0115 je větší 0102">
      <formula>NOT(ISERROR(SEARCH("0115 je větší 0102",I69)))</formula>
    </cfRule>
  </conditionalFormatting>
  <conditionalFormatting sqref="I70">
    <cfRule type="containsText" dxfId="166" priority="16" operator="containsText" text="0317 musí být menší než rozdíl 0301 minus 0315">
      <formula>NOT(ISERROR(SEARCH("0317 musí být menší než rozdíl 0301 minus 0315",I70)))</formula>
    </cfRule>
    <cfRule type="containsText" dxfId="165" priority="597" operator="containsText" text="0317 je větší (0301-0315)">
      <formula>NOT(ISERROR(SEARCH("0317 je větší (0301-0315)",I70)))</formula>
    </cfRule>
    <cfRule type="containsText" dxfId="164" priority="596" operator="containsText" text="0317 musí být menší (0301-0315)">
      <formula>NOT(ISERROR(SEARCH("0317 musí být menší (0301-0315)",I70)))</formula>
    </cfRule>
    <cfRule type="cellIs" dxfId="163" priority="606" stopIfTrue="1" operator="equal">
      <formula>"""CHYBA"""</formula>
    </cfRule>
    <cfRule type="colorScale" priority="605">
      <colorScale>
        <cfvo type="formula" val="&quot;CHYBA&quot;"/>
        <cfvo type="formula" val="&quot;CHYBA&quot;"/>
        <color rgb="FFFF0000"/>
        <color rgb="FFFFEF9C"/>
      </colorScale>
    </cfRule>
    <cfRule type="containsText" dxfId="162" priority="604" operator="containsText" text="CHYBA">
      <formula>NOT(ISERROR(SEARCH("CHYBA",I70)))</formula>
    </cfRule>
    <cfRule type="containsText" dxfId="161" priority="603" operator="containsText" text="Chybí odpisy">
      <formula>NOT(ISERROR(SEARCH("Chybí odpisy",I70)))</formula>
    </cfRule>
    <cfRule type="containsText" dxfId="160" priority="602" operator="containsText" text="Chybí akce">
      <formula>NOT(ISERROR(SEARCH("Chybí akce",I70)))</formula>
    </cfRule>
    <cfRule type="containsText" dxfId="159" priority="601" operator="containsText" text="0115 je větší 0102">
      <formula>NOT(ISERROR(SEARCH("0115 je větší 0102",I70)))</formula>
    </cfRule>
    <cfRule type="colorScale" priority="60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58" priority="1" operator="containsText" text="Ř. 0318 musí být menší než rozdíl 0302 minus 0317">
      <formula>NOT(ISERROR(SEARCH("Ř. 0318 musí být menší než rozdíl 0302 minus 0317",I70)))</formula>
    </cfRule>
    <cfRule type="containsText" dxfId="157" priority="608" operator="containsText" text="0115 je větší 0102">
      <formula>NOT(ISERROR(SEARCH("0115 je větší 0102",I70)))</formula>
    </cfRule>
    <cfRule type="containsText" dxfId="156" priority="609" operator="containsText" text="Chybí akce">
      <formula>NOT(ISERROR(SEARCH("Chybí akce",I70)))</formula>
    </cfRule>
    <cfRule type="containsText" dxfId="155" priority="610" operator="containsText" text="Chybí odpisy">
      <formula>NOT(ISERROR(SEARCH("Chybí odpisy",I70)))</formula>
    </cfRule>
    <cfRule type="colorScale" priority="612">
      <colorScale>
        <cfvo type="formula" val="&quot;CHYBA&quot;"/>
        <cfvo type="formula" val="&quot;CHYBA&quot;"/>
        <color rgb="FFFF0000"/>
        <color rgb="FFFFEF9C"/>
      </colorScale>
    </cfRule>
    <cfRule type="colorScale" priority="607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54" priority="613" stopIfTrue="1" operator="equal">
      <formula>"""CHYBA"""</formula>
    </cfRule>
    <cfRule type="containsText" dxfId="153" priority="611" operator="containsText" text="CHYBA">
      <formula>NOT(ISERROR(SEARCH("CHYBA",I70)))</formula>
    </cfRule>
  </conditionalFormatting>
  <conditionalFormatting sqref="I75">
    <cfRule type="containsText" dxfId="152" priority="618" operator="containsText" text="CHYBA">
      <formula>NOT(ISERROR(SEARCH("CHYBA",I75)))</formula>
    </cfRule>
    <cfRule type="colorScale" priority="619">
      <colorScale>
        <cfvo type="formula" val="&quot;CHYBA&quot;"/>
        <cfvo type="formula" val="&quot;CHYBA&quot;"/>
        <color rgb="FFFF0000"/>
        <color rgb="FFFFEF9C"/>
      </colorScale>
    </cfRule>
    <cfRule type="cellIs" dxfId="151" priority="620" stopIfTrue="1" operator="equal">
      <formula>"""CHYBA"""</formula>
    </cfRule>
    <cfRule type="containsText" dxfId="150" priority="617" operator="containsText" text="Chybí odpisy">
      <formula>NOT(ISERROR(SEARCH("Chybí odpisy",I75)))</formula>
    </cfRule>
    <cfRule type="colorScale" priority="614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49" priority="615" operator="containsText" text="0115 je větší 0102">
      <formula>NOT(ISERROR(SEARCH("0115 je větší 0102",I75)))</formula>
    </cfRule>
    <cfRule type="containsText" dxfId="148" priority="616" operator="containsText" text="Chybí akce">
      <formula>NOT(ISERROR(SEARCH("Chybí akce",I75)))</formula>
    </cfRule>
  </conditionalFormatting>
  <conditionalFormatting sqref="I75:I82">
    <cfRule type="containsText" dxfId="147" priority="223" operator="containsText" text="0115 je větší 0102">
      <formula>NOT(ISERROR(SEARCH("0115 je větší 0102",I75)))</formula>
    </cfRule>
    <cfRule type="containsText" dxfId="146" priority="220" operator="containsText" text="0402 je větší 0401">
      <formula>NOT(ISERROR(SEARCH("0402 je větší 0401",I75)))</formula>
    </cfRule>
    <cfRule type="containsText" dxfId="145" priority="221" operator="containsText" text="0316 je větší 0301">
      <formula>NOT(ISERROR(SEARCH("0316 je větší 0301",I75)))</formula>
    </cfRule>
    <cfRule type="containsText" dxfId="144" priority="222" operator="containsText" text="0202 je větší 0201">
      <formula>NOT(ISERROR(SEARCH("0202 je větší 0201",I75)))</formula>
    </cfRule>
  </conditionalFormatting>
  <conditionalFormatting sqref="I76">
    <cfRule type="colorScale" priority="62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43" priority="626" operator="containsText" text="0115 je větší 0102">
      <formula>NOT(ISERROR(SEARCH("0115 je větší 0102",I76)))</formula>
    </cfRule>
    <cfRule type="containsText" dxfId="142" priority="627" operator="containsText" text="Chybí akce">
      <formula>NOT(ISERROR(SEARCH("Chybí akce",I76)))</formula>
    </cfRule>
    <cfRule type="containsText" dxfId="141" priority="628" operator="containsText" text="Chybí odpisy">
      <formula>NOT(ISERROR(SEARCH("Chybí odpisy",I76)))</formula>
    </cfRule>
    <cfRule type="containsText" dxfId="140" priority="629" operator="containsText" text="CHYBA">
      <formula>NOT(ISERROR(SEARCH("CHYBA",I76)))</formula>
    </cfRule>
    <cfRule type="colorScale" priority="630">
      <colorScale>
        <cfvo type="formula" val="&quot;CHYBA&quot;"/>
        <cfvo type="formula" val="&quot;CHYBA&quot;"/>
        <color rgb="FFFF0000"/>
        <color rgb="FFFFEF9C"/>
      </colorScale>
    </cfRule>
    <cfRule type="cellIs" dxfId="139" priority="631" stopIfTrue="1" operator="equal">
      <formula>"""CHYBA"""</formula>
    </cfRule>
  </conditionalFormatting>
  <conditionalFormatting sqref="I77">
    <cfRule type="containsText" dxfId="138" priority="636" operator="containsText" text="CHYBA">
      <formula>NOT(ISERROR(SEARCH("CHYBA",I77)))</formula>
    </cfRule>
    <cfRule type="colorScale" priority="637">
      <colorScale>
        <cfvo type="formula" val="&quot;CHYBA&quot;"/>
        <cfvo type="formula" val="&quot;CHYBA&quot;"/>
        <color rgb="FFFF0000"/>
        <color rgb="FFFFEF9C"/>
      </colorScale>
    </cfRule>
    <cfRule type="containsText" dxfId="137" priority="635" operator="containsText" text="Chybí odpisy">
      <formula>NOT(ISERROR(SEARCH("Chybí odpisy",I77)))</formula>
    </cfRule>
    <cfRule type="containsText" dxfId="136" priority="634" operator="containsText" text="Chybí akce">
      <formula>NOT(ISERROR(SEARCH("Chybí akce",I77)))</formula>
    </cfRule>
    <cfRule type="containsText" dxfId="135" priority="633" operator="containsText" text="0115 je větší 0102">
      <formula>NOT(ISERROR(SEARCH("0115 je větší 0102",I77)))</formula>
    </cfRule>
    <cfRule type="colorScale" priority="632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34" priority="638" stopIfTrue="1" operator="equal">
      <formula>"""CHYBA"""</formula>
    </cfRule>
  </conditionalFormatting>
  <conditionalFormatting sqref="I77:I82">
    <cfRule type="containsText" dxfId="133" priority="219" operator="containsText" text="0404 je větší 0403">
      <formula>NOT(ISERROR(SEARCH("0404 je větší 0403",I77)))</formula>
    </cfRule>
  </conditionalFormatting>
  <conditionalFormatting sqref="I78">
    <cfRule type="containsText" dxfId="132" priority="643" operator="containsText" text="Chybí odpisy">
      <formula>NOT(ISERROR(SEARCH("Chybí odpisy",I78)))</formula>
    </cfRule>
    <cfRule type="cellIs" dxfId="131" priority="646" stopIfTrue="1" operator="equal">
      <formula>"""CHYBA"""</formula>
    </cfRule>
    <cfRule type="colorScale" priority="645">
      <colorScale>
        <cfvo type="formula" val="&quot;CHYBA&quot;"/>
        <cfvo type="formula" val="&quot;CHYBA&quot;"/>
        <color rgb="FFFF0000"/>
        <color rgb="FFFFEF9C"/>
      </colorScale>
    </cfRule>
    <cfRule type="containsText" dxfId="130" priority="644" operator="containsText" text="CHYBA">
      <formula>NOT(ISERROR(SEARCH("CHYBA",I78)))</formula>
    </cfRule>
    <cfRule type="containsText" dxfId="129" priority="642" operator="containsText" text="Chybí akce">
      <formula>NOT(ISERROR(SEARCH("Chybí akce",I78)))</formula>
    </cfRule>
    <cfRule type="containsText" dxfId="128" priority="641" operator="containsText" text="0115 je větší 0102">
      <formula>NOT(ISERROR(SEARCH("0115 je větší 0102",I78)))</formula>
    </cfRule>
    <cfRule type="colorScale" priority="6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9">
    <cfRule type="containsText" dxfId="127" priority="651" operator="containsText" text="CHYBA">
      <formula>NOT(ISERROR(SEARCH("CHYBA",I79)))</formula>
    </cfRule>
    <cfRule type="colorScale" priority="652">
      <colorScale>
        <cfvo type="formula" val="&quot;CHYBA&quot;"/>
        <cfvo type="formula" val="&quot;CHYBA&quot;"/>
        <color rgb="FFFF0000"/>
        <color rgb="FFFFEF9C"/>
      </colorScale>
    </cfRule>
    <cfRule type="cellIs" dxfId="126" priority="653" stopIfTrue="1" operator="equal">
      <formula>"""CHYBA"""</formula>
    </cfRule>
    <cfRule type="containsText" dxfId="125" priority="650" operator="containsText" text="Chybí odpisy">
      <formula>NOT(ISERROR(SEARCH("Chybí odpisy",I79)))</formula>
    </cfRule>
    <cfRule type="containsText" dxfId="124" priority="649" operator="containsText" text="Chybí akce">
      <formula>NOT(ISERROR(SEARCH("Chybí akce",I79)))</formula>
    </cfRule>
    <cfRule type="containsText" dxfId="123" priority="648" operator="containsText" text="0115 je větší 0102">
      <formula>NOT(ISERROR(SEARCH("0115 je větší 0102",I79)))</formula>
    </cfRule>
    <cfRule type="colorScale" priority="6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9:I82">
    <cfRule type="containsText" dxfId="122" priority="218" operator="containsText" text="0406 je větší 0405">
      <formula>NOT(ISERROR(SEARCH("0406 je větší 0405",I79)))</formula>
    </cfRule>
  </conditionalFormatting>
  <conditionalFormatting sqref="I80">
    <cfRule type="colorScale" priority="65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21" priority="656" operator="containsText" text="0115 je větší 0102">
      <formula>NOT(ISERROR(SEARCH("0115 je větší 0102",I80)))</formula>
    </cfRule>
    <cfRule type="containsText" dxfId="120" priority="657" operator="containsText" text="Chybí akce">
      <formula>NOT(ISERROR(SEARCH("Chybí akce",I80)))</formula>
    </cfRule>
    <cfRule type="containsText" dxfId="119" priority="659" operator="containsText" text="CHYBA">
      <formula>NOT(ISERROR(SEARCH("CHYBA",I80)))</formula>
    </cfRule>
    <cfRule type="colorScale" priority="660">
      <colorScale>
        <cfvo type="formula" val="&quot;CHYBA&quot;"/>
        <cfvo type="formula" val="&quot;CHYBA&quot;"/>
        <color rgb="FFFF0000"/>
        <color rgb="FFFFEF9C"/>
      </colorScale>
    </cfRule>
    <cfRule type="cellIs" dxfId="118" priority="661" stopIfTrue="1" operator="equal">
      <formula>"""CHYBA"""</formula>
    </cfRule>
    <cfRule type="containsText" dxfId="117" priority="658" operator="containsText" text="Chybí odpisy">
      <formula>NOT(ISERROR(SEARCH("Chybí odpisy",I80)))</formula>
    </cfRule>
  </conditionalFormatting>
  <conditionalFormatting sqref="I81">
    <cfRule type="colorScale" priority="662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16" priority="668" stopIfTrue="1" operator="equal">
      <formula>"""CHYBA"""</formula>
    </cfRule>
    <cfRule type="colorScale" priority="667">
      <colorScale>
        <cfvo type="formula" val="&quot;CHYBA&quot;"/>
        <cfvo type="formula" val="&quot;CHYBA&quot;"/>
        <color rgb="FFFF0000"/>
        <color rgb="FFFFEF9C"/>
      </colorScale>
    </cfRule>
    <cfRule type="containsText" dxfId="115" priority="666" operator="containsText" text="CHYBA">
      <formula>NOT(ISERROR(SEARCH("CHYBA",I81)))</formula>
    </cfRule>
    <cfRule type="containsText" dxfId="114" priority="665" operator="containsText" text="Chybí odpisy">
      <formula>NOT(ISERROR(SEARCH("Chybí odpisy",I81)))</formula>
    </cfRule>
    <cfRule type="containsText" dxfId="113" priority="664" operator="containsText" text="Chybí akce">
      <formula>NOT(ISERROR(SEARCH("Chybí akce",I81)))</formula>
    </cfRule>
    <cfRule type="containsText" dxfId="112" priority="663" operator="containsText" text="0115 je větší 0102">
      <formula>NOT(ISERROR(SEARCH("0115 je větší 0102",I81)))</formula>
    </cfRule>
  </conditionalFormatting>
  <conditionalFormatting sqref="I81:I82">
    <cfRule type="containsText" dxfId="111" priority="217" operator="containsText" text="0408 je větší 0407">
      <formula>NOT(ISERROR(SEARCH("0408 je větší 0407",I81)))</formula>
    </cfRule>
  </conditionalFormatting>
  <conditionalFormatting sqref="I82">
    <cfRule type="colorScale" priority="675">
      <colorScale>
        <cfvo type="formula" val="&quot;CHYBA&quot;"/>
        <cfvo type="formula" val="&quot;CHYBA&quot;"/>
        <color rgb="FFFF0000"/>
        <color rgb="FFFFEF9C"/>
      </colorScale>
    </cfRule>
    <cfRule type="cellIs" dxfId="110" priority="676" stopIfTrue="1" operator="equal">
      <formula>"""CHYBA"""</formula>
    </cfRule>
    <cfRule type="containsText" dxfId="109" priority="673" operator="containsText" text="Chybí odpisy">
      <formula>NOT(ISERROR(SEARCH("Chybí odpisy",I82)))</formula>
    </cfRule>
    <cfRule type="containsText" dxfId="108" priority="672" operator="containsText" text="Chybí akce">
      <formula>NOT(ISERROR(SEARCH("Chybí akce",I82)))</formula>
    </cfRule>
    <cfRule type="containsText" dxfId="107" priority="671" operator="containsText" text="0115 je větší 0102">
      <formula>NOT(ISERROR(SEARCH("0115 je větší 0102",I82)))</formula>
    </cfRule>
    <cfRule type="containsText" dxfId="106" priority="674" operator="containsText" text="CHYBA">
      <formula>NOT(ISERROR(SEARCH("CHYBA",I82)))</formula>
    </cfRule>
    <cfRule type="colorScale" priority="6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6">
    <cfRule type="colorScale" priority="68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5" priority="686" operator="containsText" text="0115 je větší 0102">
      <formula>NOT(ISERROR(SEARCH("0115 je větší 0102",I86)))</formula>
    </cfRule>
    <cfRule type="containsText" dxfId="104" priority="687" operator="containsText" text="Chybí akce">
      <formula>NOT(ISERROR(SEARCH("Chybí akce",I86)))</formula>
    </cfRule>
    <cfRule type="containsText" dxfId="103" priority="688" operator="containsText" text="Chybí odpisy">
      <formula>NOT(ISERROR(SEARCH("Chybí odpisy",I86)))</formula>
    </cfRule>
    <cfRule type="containsText" dxfId="102" priority="689" operator="containsText" text="CHYBA">
      <formula>NOT(ISERROR(SEARCH("CHYBA",I86)))</formula>
    </cfRule>
    <cfRule type="colorScale" priority="690">
      <colorScale>
        <cfvo type="formula" val="&quot;CHYBA&quot;"/>
        <cfvo type="formula" val="&quot;CHYBA&quot;"/>
        <color rgb="FFFF0000"/>
        <color rgb="FFFFEF9C"/>
      </colorScale>
    </cfRule>
    <cfRule type="cellIs" dxfId="101" priority="691" stopIfTrue="1" operator="equal">
      <formula>"""CHYBA"""</formula>
    </cfRule>
  </conditionalFormatting>
  <conditionalFormatting sqref="I86:I87 J89:J92 I93">
    <cfRule type="containsText" dxfId="100" priority="75" operator="containsText" text="0402 je větší 0401">
      <formula>NOT(ISERROR(SEARCH("0402 je větší 0401",I86)))</formula>
    </cfRule>
    <cfRule type="containsText" dxfId="99" priority="78" operator="containsText" text="0115 je větší 0102">
      <formula>NOT(ISERROR(SEARCH("0115 je větší 0102",I86)))</formula>
    </cfRule>
    <cfRule type="containsText" dxfId="98" priority="77" operator="containsText" text="0202 je větší 0201">
      <formula>NOT(ISERROR(SEARCH("0202 je větší 0201",I86)))</formula>
    </cfRule>
    <cfRule type="containsText" dxfId="97" priority="76" operator="containsText" text="0316 je větší 0301">
      <formula>NOT(ISERROR(SEARCH("0316 je větší 0301",I86)))</formula>
    </cfRule>
    <cfRule type="containsText" dxfId="96" priority="74" operator="containsText" text="0404 je větší 0403">
      <formula>NOT(ISERROR(SEARCH("0404 je větší 0403",I86)))</formula>
    </cfRule>
    <cfRule type="containsText" dxfId="95" priority="73" operator="containsText" text="0406 je větší 0405">
      <formula>NOT(ISERROR(SEARCH("0406 je větší 0405",I86)))</formula>
    </cfRule>
    <cfRule type="containsText" dxfId="94" priority="72" operator="containsText" text="0408 je větší 0407">
      <formula>NOT(ISERROR(SEARCH("0408 je větší 0407",I86)))</formula>
    </cfRule>
    <cfRule type="containsText" dxfId="93" priority="71" operator="containsText" text="0414 je větší 0412">
      <formula>NOT(ISERROR(SEARCH("0414 je větší 0412",I86)))</formula>
    </cfRule>
  </conditionalFormatting>
  <conditionalFormatting sqref="I87">
    <cfRule type="containsText" dxfId="92" priority="11" operator="containsText" text="Počet hodin neodpovídá ř. 0414*48 hod.">
      <formula>NOT(ISERROR(SEARCH("Počet hodin neodpovídá ř. 0414*48 hod.",I87)))</formula>
    </cfRule>
    <cfRule type="containsText" dxfId="91" priority="15" operator="containsText" text="Počet hodin neodpovídá 0414*48">
      <formula>NOT(ISERROR(SEARCH("Počet hodin neodpovídá 0414*48",I87)))</formula>
    </cfRule>
    <cfRule type="containsText" dxfId="90" priority="693" operator="containsText" text="0115 je větší 0102">
      <formula>NOT(ISERROR(SEARCH("0115 je větší 0102",I87)))</formula>
    </cfRule>
    <cfRule type="colorScale" priority="694">
      <colorScale>
        <cfvo type="formula" val="&quot;CHYBA&quot;"/>
        <cfvo type="formula" val="&quot;CHYBA&quot;"/>
        <color rgb="FFFF0000"/>
        <color rgb="FFFFEF9C"/>
      </colorScale>
    </cfRule>
    <cfRule type="cellIs" dxfId="89" priority="695" stopIfTrue="1" operator="equal">
      <formula>"""CHYBA"""</formula>
    </cfRule>
    <cfRule type="colorScale" priority="6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9">
    <cfRule type="containsText" dxfId="88" priority="6" operator="containsText" text="Vyplňte počet akcí">
      <formula>NOT(ISERROR(SEARCH("Vyplňte počet akcí",I89)))</formula>
    </cfRule>
    <cfRule type="cellIs" dxfId="87" priority="182" stopIfTrue="1" operator="equal">
      <formula>"""CHYBA"""</formula>
    </cfRule>
    <cfRule type="colorScale" priority="180">
      <colorScale>
        <cfvo type="formula" val="&quot;CHYBA&quot;"/>
        <cfvo type="formula" val="&quot;CHYBA&quot;"/>
        <color rgb="FFFF0000"/>
        <color rgb="FFFFEF9C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0">
    <cfRule type="containsText" dxfId="86" priority="22" operator="containsText" text="Vyplněny návštěvy v 0515">
      <formula>NOT(ISERROR(SEARCH("Vyplněny návštěvy v 0515",I90)))</formula>
    </cfRule>
    <cfRule type="containsText" dxfId="85" priority="23" operator="containsText" text="Chybí hodnota v 0416">
      <formula>NOT(ISERROR(SEARCH("Chybí hodnota v 0416",I90)))</formula>
    </cfRule>
    <cfRule type="containsText" dxfId="84" priority="9" operator="containsText" text="Vyplněny online návštěvy v 0515">
      <formula>NOT(ISERROR(SEARCH("Vyplněny online návštěvy v 0515",I90)))</formula>
    </cfRule>
  </conditionalFormatting>
  <conditionalFormatting sqref="I91">
    <cfRule type="colorScale" priority="173">
      <colorScale>
        <cfvo type="formula" val="&quot;CHYBA&quot;"/>
        <cfvo type="formula" val="&quot;CHYBA&quot;"/>
        <color rgb="FFFF0000"/>
        <color rgb="FFFFEF9C"/>
      </colorScale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83" priority="5" operator="containsText" text="Vyplňte počet akcí">
      <formula>NOT(ISERROR(SEARCH("Vyplňte počet akcí",I91)))</formula>
    </cfRule>
    <cfRule type="cellIs" dxfId="82" priority="175" stopIfTrue="1" operator="equal">
      <formula>"""CHYBA"""</formula>
    </cfRule>
  </conditionalFormatting>
  <conditionalFormatting sqref="I92">
    <cfRule type="containsText" dxfId="81" priority="7" operator="containsText" text="Vyplněny online návštěvy v 0516">
      <formula>NOT(ISERROR(SEARCH("Vyplněny online návštěvy v 0516",I92)))</formula>
    </cfRule>
    <cfRule type="containsText" dxfId="80" priority="8" operator="containsText" text="Vyplněny online návštěvy v 0515">
      <formula>NOT(ISERROR(SEARCH("Vyplněny online návštěvy v 0515",I92)))</formula>
    </cfRule>
    <cfRule type="containsText" dxfId="79" priority="21" operator="containsText" text="Chybí hodnota v 0416">
      <formula>NOT(ISERROR(SEARCH("Chybí hodnota v 0416",I92)))</formula>
    </cfRule>
    <cfRule type="containsText" dxfId="78" priority="19" operator="containsText" text="Vyplněny návštěvy v 0516">
      <formula>NOT(ISERROR(SEARCH("Vyplněny návštěvy v 0516",I92)))</formula>
    </cfRule>
    <cfRule type="containsText" dxfId="77" priority="20" operator="containsText" text="Vyplněny návštěvy v 0515">
      <formula>NOT(ISERROR(SEARCH("Vyplněny návštěvy v 0515",I92)))</formula>
    </cfRule>
  </conditionalFormatting>
  <conditionalFormatting sqref="I93">
    <cfRule type="containsText" dxfId="76" priority="743" operator="containsText" text="Chybí akce">
      <formula>NOT(ISERROR(SEARCH("Chybí akce",I93)))</formula>
    </cfRule>
    <cfRule type="containsText" dxfId="75" priority="742" operator="containsText" text="0115 je větší 0102">
      <formula>NOT(ISERROR(SEARCH("0115 je větší 0102",I93)))</formula>
    </cfRule>
    <cfRule type="cellIs" dxfId="74" priority="747" stopIfTrue="1" operator="equal">
      <formula>"""CHYBA"""</formula>
    </cfRule>
    <cfRule type="containsText" dxfId="73" priority="740" operator="containsText" text="0419 je větší 0417">
      <formula>NOT(ISERROR(SEARCH("0419 je větší 0417",I93)))</formula>
    </cfRule>
    <cfRule type="colorScale" priority="74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46">
      <colorScale>
        <cfvo type="formula" val="&quot;CHYBA&quot;"/>
        <cfvo type="formula" val="&quot;CHYBA&quot;"/>
        <color rgb="FFFF0000"/>
        <color rgb="FFFFEF9C"/>
      </colorScale>
    </cfRule>
    <cfRule type="containsText" dxfId="72" priority="745" operator="containsText" text="CHYBA">
      <formula>NOT(ISERROR(SEARCH("CHYBA",I93)))</formula>
    </cfRule>
    <cfRule type="containsText" dxfId="71" priority="744" operator="containsText" text="Chybí odpisy">
      <formula>NOT(ISERROR(SEARCH("Chybí odpisy",I93)))</formula>
    </cfRule>
  </conditionalFormatting>
  <conditionalFormatting sqref="I94">
    <cfRule type="colorScale" priority="166">
      <colorScale>
        <cfvo type="formula" val="&quot;CHYBA&quot;"/>
        <cfvo type="formula" val="&quot;CHYBA&quot;"/>
        <color rgb="FFFF0000"/>
        <color rgb="FFFFEF9C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0" priority="168" stopIfTrue="1" operator="equal">
      <formula>"""CHYBA"""</formula>
    </cfRule>
    <cfRule type="containsText" dxfId="69" priority="4" operator="containsText" text="Vyplňte počet akcí">
      <formula>NOT(ISERROR(SEARCH("Vyplňte počet akcí",I94)))</formula>
    </cfRule>
  </conditionalFormatting>
  <conditionalFormatting sqref="I96">
    <cfRule type="containsText" dxfId="68" priority="756" operator="containsText" text="0408 je větší 0407">
      <formula>NOT(ISERROR(SEARCH("0408 je větší 0407",I96)))</formula>
    </cfRule>
    <cfRule type="containsText" dxfId="67" priority="757" operator="containsText" text="0406 je větší 0405">
      <formula>NOT(ISERROR(SEARCH("0406 je větší 0405",I96)))</formula>
    </cfRule>
    <cfRule type="containsText" dxfId="66" priority="755" operator="containsText" text="0414 je větší 0412">
      <formula>NOT(ISERROR(SEARCH("0414 je větší 0412",I96)))</formula>
    </cfRule>
    <cfRule type="containsText" dxfId="65" priority="754" operator="containsText" text="0416 je větší 0415">
      <formula>NOT(ISERROR(SEARCH("0416 je větší 0415",I96)))</formula>
    </cfRule>
    <cfRule type="containsText" dxfId="64" priority="753" operator="containsText" text="0418 je větší 0417">
      <formula>NOT(ISERROR(SEARCH("0418 je větší 0417",I96)))</formula>
    </cfRule>
    <cfRule type="containsText" dxfId="63" priority="764" operator="containsText" text="0115 je větší 0102">
      <formula>NOT(ISERROR(SEARCH("0115 je větší 0102",I96)))</formula>
    </cfRule>
    <cfRule type="containsText" dxfId="62" priority="752" operator="containsText" text="0419 je větší 0417">
      <formula>NOT(ISERROR(SEARCH("0419 je větší 0417",I96)))</formula>
    </cfRule>
    <cfRule type="containsText" dxfId="61" priority="751" operator="containsText" text="Chybí tituly">
      <formula>NOT(ISERROR(SEARCH("Chybí tituly",I96)))</formula>
    </cfRule>
    <cfRule type="cellIs" dxfId="60" priority="769" stopIfTrue="1" operator="equal">
      <formula>"""CHYBA"""</formula>
    </cfRule>
    <cfRule type="containsText" dxfId="59" priority="767" operator="containsText" text="CHYBA">
      <formula>NOT(ISERROR(SEARCH("CHYBA",I96)))</formula>
    </cfRule>
    <cfRule type="containsText" dxfId="58" priority="766" operator="containsText" text="Chybí odpisy">
      <formula>NOT(ISERROR(SEARCH("Chybí odpisy",I96)))</formula>
    </cfRule>
    <cfRule type="containsText" dxfId="57" priority="765" operator="containsText" text="Chybí akce">
      <formula>NOT(ISERROR(SEARCH("Chybí akce",I96)))</formula>
    </cfRule>
    <cfRule type="colorScale" priority="76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68">
      <colorScale>
        <cfvo type="formula" val="&quot;CHYBA&quot;"/>
        <cfvo type="formula" val="&quot;CHYBA&quot;"/>
        <color rgb="FFFF0000"/>
        <color rgb="FFFFEF9C"/>
      </colorScale>
    </cfRule>
    <cfRule type="containsText" dxfId="56" priority="761" operator="containsText" text="0202 je větší 0201">
      <formula>NOT(ISERROR(SEARCH("0202 je větší 0201",I96)))</formula>
    </cfRule>
    <cfRule type="containsText" dxfId="55" priority="760" operator="containsText" text="0316 je větší 0301">
      <formula>NOT(ISERROR(SEARCH("0316 je větší 0301",I96)))</formula>
    </cfRule>
    <cfRule type="containsText" dxfId="54" priority="759" operator="containsText" text="0402 je větší 0401">
      <formula>NOT(ISERROR(SEARCH("0402 je větší 0401",I96)))</formula>
    </cfRule>
    <cfRule type="containsText" dxfId="53" priority="758" operator="containsText" text="0404 je větší 0403">
      <formula>NOT(ISERROR(SEARCH("0404 je větší 0403",I96)))</formula>
    </cfRule>
    <cfRule type="containsText" dxfId="52" priority="762" operator="containsText" text="0115 je větší 0102">
      <formula>NOT(ISERROR(SEARCH("0115 je větší 0102",I96)))</formula>
    </cfRule>
  </conditionalFormatting>
  <conditionalFormatting sqref="I98">
    <cfRule type="containsText" dxfId="51" priority="774" operator="containsText" text="0414 je větší 0412">
      <formula>NOT(ISERROR(SEARCH("0414 je větší 0412",I98)))</formula>
    </cfRule>
    <cfRule type="containsText" dxfId="50" priority="775" operator="containsText" text="0408 je větší 0407">
      <formula>NOT(ISERROR(SEARCH("0408 je větší 0407",I98)))</formula>
    </cfRule>
    <cfRule type="containsText" dxfId="49" priority="776" operator="containsText" text="0406 je větší 0405">
      <formula>NOT(ISERROR(SEARCH("0406 je větší 0405",I98)))</formula>
    </cfRule>
    <cfRule type="containsText" dxfId="48" priority="777" operator="containsText" text="0404 je větší 0403">
      <formula>NOT(ISERROR(SEARCH("0404 je větší 0403",I98)))</formula>
    </cfRule>
    <cfRule type="containsText" dxfId="47" priority="778" operator="containsText" text="0402 je větší 0401">
      <formula>NOT(ISERROR(SEARCH("0402 je větší 0401",I98)))</formula>
    </cfRule>
    <cfRule type="containsText" dxfId="46" priority="779" operator="containsText" text="0316 je větší 0301">
      <formula>NOT(ISERROR(SEARCH("0316 je větší 0301",I98)))</formula>
    </cfRule>
    <cfRule type="containsText" dxfId="45" priority="780" operator="containsText" text="0202 je větší 0201">
      <formula>NOT(ISERROR(SEARCH("0202 je větší 0201",I98)))</formula>
    </cfRule>
    <cfRule type="containsText" dxfId="44" priority="781" operator="containsText" text="0115 je větší 0102">
      <formula>NOT(ISERROR(SEARCH("0115 je větší 0102",I98)))</formula>
    </cfRule>
    <cfRule type="colorScale" priority="78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43" priority="783" operator="containsText" text="0115 je větší 0102">
      <formula>NOT(ISERROR(SEARCH("0115 je větší 0102",I98)))</formula>
    </cfRule>
    <cfRule type="containsText" dxfId="42" priority="784" operator="containsText" text="Chybí akce">
      <formula>NOT(ISERROR(SEARCH("Chybí akce",I98)))</formula>
    </cfRule>
    <cfRule type="containsText" dxfId="41" priority="785" operator="containsText" text="Chybí odpisy">
      <formula>NOT(ISERROR(SEARCH("Chybí odpisy",I98)))</formula>
    </cfRule>
    <cfRule type="containsText" dxfId="40" priority="786" operator="containsText" text="CHYBA">
      <formula>NOT(ISERROR(SEARCH("CHYBA",I98)))</formula>
    </cfRule>
    <cfRule type="cellIs" dxfId="39" priority="788" stopIfTrue="1" operator="equal">
      <formula>"""CHYBA"""</formula>
    </cfRule>
    <cfRule type="colorScale" priority="787">
      <colorScale>
        <cfvo type="formula" val="&quot;CHYBA&quot;"/>
        <cfvo type="formula" val="&quot;CHYBA&quot;"/>
        <color rgb="FFFF0000"/>
        <color rgb="FFFFEF9C"/>
      </colorScale>
    </cfRule>
    <cfRule type="containsText" dxfId="38" priority="770" operator="containsText" text="Chybí tituly">
      <formula>NOT(ISERROR(SEARCH("Chybí tituly",I98)))</formula>
    </cfRule>
    <cfRule type="containsText" dxfId="37" priority="771" operator="containsText" text="0419 je větší 0417">
      <formula>NOT(ISERROR(SEARCH("0419 je větší 0417",I98)))</formula>
    </cfRule>
    <cfRule type="containsText" dxfId="36" priority="772" operator="containsText" text="0418 je větší 0417">
      <formula>NOT(ISERROR(SEARCH("0418 je větší 0417",I98)))</formula>
    </cfRule>
    <cfRule type="containsText" dxfId="35" priority="773" operator="containsText" text="0416 je větší 0415">
      <formula>NOT(ISERROR(SEARCH("0416 je větší 0415",I98)))</formula>
    </cfRule>
  </conditionalFormatting>
  <conditionalFormatting sqref="I110">
    <cfRule type="containsText" dxfId="34" priority="25" operator="containsText" text="Chybí webová stránka.">
      <formula>NOT(ISERROR(SEARCH("Chybí webová stránka.",I110)))</formula>
    </cfRule>
  </conditionalFormatting>
  <conditionalFormatting sqref="I111">
    <cfRule type="containsText" dxfId="33" priority="10" operator="containsText" text="Chybí elektronický katalog.">
      <formula>NOT(ISERROR(SEARCH("Chybí elektronický katalog.",I111)))</formula>
    </cfRule>
  </conditionalFormatting>
  <conditionalFormatting sqref="I124">
    <cfRule type="containsText" dxfId="32" priority="24" operator="containsText" text="Chybí hodnota v 0416">
      <formula>NOT(ISERROR(SEARCH("Chybí hodnota v 0416",I124)))</formula>
    </cfRule>
  </conditionalFormatting>
  <conditionalFormatting sqref="I138">
    <cfRule type="containsText" dxfId="31" priority="18" operator="containsText" text="Chybí dobrovolní pracovníci">
      <formula>NOT(ISERROR(SEARCH("Chybí dobrovolní pracovníci",I138)))</formula>
    </cfRule>
  </conditionalFormatting>
  <conditionalFormatting sqref="I178">
    <cfRule type="colorScale" priority="794">
      <colorScale>
        <cfvo type="formula" val="&quot;CHYBA&quot;"/>
        <cfvo type="formula" val="&quot;CHYBA&quot;"/>
        <color rgb="FFFF0000"/>
        <color rgb="FFFFEF9C"/>
      </colorScale>
    </cfRule>
    <cfRule type="cellIs" dxfId="30" priority="796" stopIfTrue="1" operator="equal">
      <formula>"""CHYBA"""</formula>
    </cfRule>
    <cfRule type="colorScale" priority="79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9" priority="792" operator="containsText" text="Chybí odpisy">
      <formula>NOT(ISERROR(SEARCH("Chybí odpisy",I178)))</formula>
    </cfRule>
    <cfRule type="containsText" dxfId="28" priority="793" operator="containsText" text="CHYBA">
      <formula>NOT(ISERROR(SEARCH("CHYBA",I178)))</formula>
    </cfRule>
  </conditionalFormatting>
  <conditionalFormatting sqref="I180">
    <cfRule type="cellIs" dxfId="27" priority="799" stopIfTrue="1" operator="equal">
      <formula>"""CHYBA"""</formula>
    </cfRule>
    <cfRule type="colorScale" priority="797">
      <colorScale>
        <cfvo type="formula" val="&quot;CHYBA&quot;"/>
        <cfvo type="formula" val="&quot;CHYBA&quot;"/>
        <color rgb="FFFF0000"/>
        <color rgb="FFFFEF9C"/>
      </colorScale>
    </cfRule>
    <cfRule type="colorScale" priority="7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0:I181">
    <cfRule type="containsText" dxfId="26" priority="481" operator="containsText" text="Chybí výdaje HČ">
      <formula>NOT(ISERROR(SEARCH("Chybí výdaje HČ",I180)))</formula>
    </cfRule>
  </conditionalFormatting>
  <conditionalFormatting sqref="I180:I182">
    <cfRule type="containsText" dxfId="25" priority="482" operator="containsText" text="Chybí odpisy">
      <formula>NOT(ISERROR(SEARCH("Chybí odpisy",I180)))</formula>
    </cfRule>
    <cfRule type="containsText" dxfId="24" priority="483" operator="containsText" text="CHYBA">
      <formula>NOT(ISERROR(SEARCH("CHYBA",I180)))</formula>
    </cfRule>
  </conditionalFormatting>
  <conditionalFormatting sqref="I181">
    <cfRule type="cellIs" dxfId="23" priority="805" stopIfTrue="1" operator="equal">
      <formula>"""CHYBA"""</formula>
    </cfRule>
    <cfRule type="colorScale" priority="8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3">
      <colorScale>
        <cfvo type="formula" val="&quot;CHYBA&quot;"/>
        <cfvo type="formula" val="&quot;CHYBA&quot;"/>
        <color rgb="FFFF0000"/>
        <color rgb="FFFFEF9C"/>
      </colorScale>
    </cfRule>
  </conditionalFormatting>
  <conditionalFormatting sqref="I182">
    <cfRule type="cellIs" dxfId="22" priority="808" stopIfTrue="1" operator="equal">
      <formula>"""CHYBA"""</formula>
    </cfRule>
    <cfRule type="colorScale" priority="806">
      <colorScale>
        <cfvo type="formula" val="&quot;CHYBA&quot;"/>
        <cfvo type="formula" val="&quot;CHYBA&quot;"/>
        <color rgb="FFFF0000"/>
        <color rgb="FFFFEF9C"/>
      </colorScale>
    </cfRule>
    <cfRule type="colorScale" priority="8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9">
    <cfRule type="cellIs" dxfId="21" priority="713" stopIfTrue="1" operator="equal">
      <formula>"""CHYBA"""</formula>
    </cfRule>
    <cfRule type="containsText" dxfId="20" priority="708" operator="containsText" text="0115 je větší 0102">
      <formula>NOT(ISERROR(SEARCH("0115 je větší 0102",J89)))</formula>
    </cfRule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1">
      <colorScale>
        <cfvo type="formula" val="&quot;CHYBA&quot;"/>
        <cfvo type="formula" val="&quot;CHYBA&quot;"/>
        <color rgb="FFFF0000"/>
        <color rgb="FFFFEF9C"/>
      </colorScale>
    </cfRule>
    <cfRule type="cellIs" dxfId="19" priority="710" stopIfTrue="1" operator="equal">
      <formula>"""CHYBA"""</formula>
    </cfRule>
    <cfRule type="colorScale" priority="709">
      <colorScale>
        <cfvo type="formula" val="&quot;CHYBA&quot;"/>
        <cfvo type="formula" val="&quot;CHYBA&quot;"/>
        <color rgb="FFFF0000"/>
        <color rgb="FFFFEF9C"/>
      </colorScale>
    </cfRule>
    <cfRule type="colorScale" priority="7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9:J92 I93">
    <cfRule type="containsText" dxfId="18" priority="70" operator="containsText" text="0416 je větší 0415">
      <formula>NOT(ISERROR(SEARCH("0416 je větší 0415",I89)))</formula>
    </cfRule>
  </conditionalFormatting>
  <conditionalFormatting sqref="J90">
    <cfRule type="containsText" dxfId="17" priority="716" operator="containsText" text="0115 je větší 0102">
      <formula>NOT(ISERROR(SEARCH("0115 je větší 0102",J90)))</formula>
    </cfRule>
    <cfRule type="colorScale" priority="71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6" priority="719" operator="containsText" text="CHYBA">
      <formula>NOT(ISERROR(SEARCH("CHYBA",J90)))</formula>
    </cfRule>
    <cfRule type="colorScale" priority="720">
      <colorScale>
        <cfvo type="formula" val="&quot;CHYBA&quot;"/>
        <cfvo type="formula" val="&quot;CHYBA&quot;"/>
        <color rgb="FFFF0000"/>
        <color rgb="FFFFEF9C"/>
      </colorScale>
    </cfRule>
    <cfRule type="cellIs" dxfId="15" priority="721" stopIfTrue="1" operator="equal">
      <formula>"""CHYBA"""</formula>
    </cfRule>
    <cfRule type="containsText" dxfId="14" priority="718" operator="containsText" text="Chybí odpisy">
      <formula>NOT(ISERROR(SEARCH("Chybí odpisy",J90)))</formula>
    </cfRule>
    <cfRule type="containsText" dxfId="13" priority="717" operator="containsText" text="Chybí akce">
      <formula>NOT(ISERROR(SEARCH("Chybí akce",J90)))</formula>
    </cfRule>
  </conditionalFormatting>
  <conditionalFormatting sqref="J91">
    <cfRule type="colorScale" priority="7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" priority="731" stopIfTrue="1" operator="equal">
      <formula>"""CHYBA"""</formula>
    </cfRule>
    <cfRule type="containsText" dxfId="11" priority="723" operator="containsText" text="0115 je větší 0102">
      <formula>NOT(ISERROR(SEARCH("0115 je větší 0102",J91)))</formula>
    </cfRule>
    <cfRule type="colorScale" priority="729">
      <colorScale>
        <cfvo type="formula" val="&quot;CHYBA&quot;"/>
        <cfvo type="formula" val="&quot;CHYBA&quot;"/>
        <color rgb="FFFF0000"/>
        <color rgb="FFFFEF9C"/>
      </colorScale>
    </cfRule>
    <cfRule type="cellIs" dxfId="10" priority="728" stopIfTrue="1" operator="equal">
      <formula>"""CHYBA"""</formula>
    </cfRule>
    <cfRule type="colorScale" priority="727">
      <colorScale>
        <cfvo type="formula" val="&quot;CHYBA&quot;"/>
        <cfvo type="formula" val="&quot;CHYBA&quot;"/>
        <color rgb="FFFF0000"/>
        <color rgb="FFFFEF9C"/>
      </colorScale>
    </cfRule>
    <cfRule type="containsText" dxfId="9" priority="726" operator="containsText" text="CHYBA">
      <formula>NOT(ISERROR(SEARCH("CHYBA",J91)))</formula>
    </cfRule>
    <cfRule type="containsText" dxfId="8" priority="724" operator="containsText" text="Chybí akce">
      <formula>NOT(ISERROR(SEARCH("Chybí akce",J91)))</formula>
    </cfRule>
    <cfRule type="colorScale" priority="72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7" priority="725" operator="containsText" text="Chybí odpisy">
      <formula>NOT(ISERROR(SEARCH("Chybí odpisy",J91)))</formula>
    </cfRule>
  </conditionalFormatting>
  <conditionalFormatting sqref="J91:J92 I93">
    <cfRule type="containsText" dxfId="6" priority="69" operator="containsText" text="0418 je větší 0417">
      <formula>NOT(ISERROR(SEARCH("0418 je větší 0417",I91)))</formula>
    </cfRule>
  </conditionalFormatting>
  <conditionalFormatting sqref="J92">
    <cfRule type="containsText" dxfId="5" priority="735" operator="containsText" text="Chybí akce">
      <formula>NOT(ISERROR(SEARCH("Chybí akce",J92)))</formula>
    </cfRule>
    <cfRule type="colorScale" priority="73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4" priority="734" operator="containsText" text="0115 je větší 0102">
      <formula>NOT(ISERROR(SEARCH("0115 je větší 0102",J92)))</formula>
    </cfRule>
    <cfRule type="containsText" dxfId="3" priority="736" operator="containsText" text="Chybí odpisy">
      <formula>NOT(ISERROR(SEARCH("Chybí odpisy",J92)))</formula>
    </cfRule>
    <cfRule type="containsText" dxfId="2" priority="737" operator="containsText" text="CHYBA">
      <formula>NOT(ISERROR(SEARCH("CHYBA",J92)))</formula>
    </cfRule>
    <cfRule type="colorScale" priority="738">
      <colorScale>
        <cfvo type="formula" val="&quot;CHYBA&quot;"/>
        <cfvo type="formula" val="&quot;CHYBA&quot;"/>
        <color rgb="FFFF0000"/>
        <color rgb="FFFFEF9C"/>
      </colorScale>
    </cfRule>
    <cfRule type="cellIs" dxfId="1" priority="739" stopIfTrue="1" operator="equal">
      <formula>"""CHYBA"""</formula>
    </cfRule>
  </conditionalFormatting>
  <conditionalFormatting sqref="J94">
    <cfRule type="colorScale" priority="748">
      <colorScale>
        <cfvo type="formula" val="&quot;CHYBA&quot;"/>
        <cfvo type="formula" val="&quot;CHYBA&quot;"/>
        <color rgb="FFFF0000"/>
        <color rgb="FFFFEF9C"/>
      </colorScale>
    </cfRule>
    <cfRule type="colorScale" priority="7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0" priority="750" stopIfTrue="1" operator="equal">
      <formula>"""CHYBA"""</formula>
    </cfRule>
  </conditionalFormatting>
  <dataValidations count="41">
    <dataValidation type="whole" allowBlank="1" showInputMessage="1" showErrorMessage="1" error="Pouze 0 nebo 1." sqref="G110:G111 G103:G104 F10">
      <formula1>0</formula1>
      <formula2>1</formula2>
    </dataValidation>
    <dataValidation type="whole" operator="greaterThanOrEqual" allowBlank="1" showInputMessage="1" showErrorMessage="1" sqref="G161 G33:G34 G41:G48 G105 G12 G18:G31 G138 G53:G68 G87 G83:G85 G94:G102 G115:G123 G180 G154 G168 G182">
      <formula1>0</formula1>
    </dataValidation>
    <dataValidation type="whole" showInputMessage="1" showErrorMessage="1" error="Hodnota je větší než knihovních jednotek celkem" sqref="G32">
      <formula1>0</formula1>
      <formula2>G19</formula2>
    </dataValidation>
    <dataValidation type="whole" showInputMessage="1" showErrorMessage="1" error="Hodnota je větší než registrovaných uživatelů" sqref="G40">
      <formula1>0</formula1>
      <formula2>G39</formula2>
    </dataValidation>
    <dataValidation type="whole" allowBlank="1" showInputMessage="1" showErrorMessage="1" error="Hodnota je větší než fyzické výpůjčky celkem." sqref="G69">
      <formula1>0</formula1>
      <formula2>G54</formula2>
    </dataValidation>
    <dataValidation type="whole" allowBlank="1" showInputMessage="1" showErrorMessage="1" error="Hodnota je větší než fyzické výpůjčky celkem mínus prezenční." sqref="G70">
      <formula1>0</formula1>
      <formula2>G54-G69</formula2>
    </dataValidation>
    <dataValidation type="whole" allowBlank="1" showInputMessage="1" showErrorMessage="1" error="Hodnota je větší než požadavky." sqref="G76 G78 G80 G82">
      <formula1>0</formula1>
      <formula2>G75</formula2>
    </dataValidation>
    <dataValidation type="whole" operator="greaterThanOrEqual" allowBlank="1" showInputMessage="1" showErrorMessage="1" error="Požadavků je méně než kladně vyřízených" sqref="G81 G75 G77 G79">
      <formula1>G76</formula1>
    </dataValidation>
    <dataValidation type="whole" allowBlank="1" showInputMessage="1" showErrorMessage="1" error="Neodpovídá údaji v 0412." sqref="G88">
      <formula1>0</formula1>
      <formula2>IF(G86*8&lt;G87,G86,FLOOR(G87/8,1))</formula2>
    </dataValidation>
    <dataValidation type="whole" operator="greaterThanOrEqual" allowBlank="1" showInputMessage="1" showErrorMessage="1" error="Neodpovídá údaji v 0414." sqref="G86">
      <formula1>G88</formula1>
    </dataValidation>
    <dataValidation type="whole" allowBlank="1" showInputMessage="1" showErrorMessage="1" error="Neodpovídá údaji v 0415." sqref="G90">
      <formula1>0</formula1>
      <formula2>G89</formula2>
    </dataValidation>
    <dataValidation type="whole" operator="greaterThanOrEqual" allowBlank="1" showInputMessage="1" showErrorMessage="1" error="Neodpovídá údaji v 0416." sqref="G89">
      <formula1>G90</formula1>
    </dataValidation>
    <dataValidation type="whole" allowBlank="1" showInputMessage="1" showErrorMessage="1" error="Neodpovídá údaji v 0417." sqref="G92">
      <formula1>0</formula1>
      <formula2>G91</formula2>
    </dataValidation>
    <dataValidation type="whole" operator="greaterThanOrEqual" allowBlank="1" showInputMessage="1" showErrorMessage="1" error="Neodpovídá údaji v 0418." sqref="G91">
      <formula1>G92</formula1>
    </dataValidation>
    <dataValidation type="whole" allowBlank="1" showInputMessage="1" showErrorMessage="1" error="Neodpovídá údaji v 0417." sqref="G93">
      <formula1>0</formula1>
      <formula2>G91</formula2>
    </dataValidation>
    <dataValidation type="whole" allowBlank="1" showInputMessage="1" showErrorMessage="1" error="Chybí webová stránka." sqref="G112">
      <formula1>0</formula1>
      <formula2>IF(G110=0,0,9999999999)</formula2>
    </dataValidation>
    <dataValidation type="whole" allowBlank="1" showInputMessage="1" showErrorMessage="1" error="Chybí akce v 0416." sqref="G124">
      <formula1>0</formula1>
      <formula2>IF(G90=0,0,9999999999)</formula2>
    </dataValidation>
    <dataValidation type="whole" allowBlank="1" showInputMessage="1" showErrorMessage="1" error="Chybí akce v 0418." sqref="G125">
      <formula1>0</formula1>
      <formula2>IF(G92=0,0,9999999999)</formula2>
    </dataValidation>
    <dataValidation type="decimal" operator="greaterThanOrEqual" allowBlank="1" showInputMessage="1" showErrorMessage="1" sqref="G130:G137 G169:G172 G146:G149 G183:G184 G155:G158 G152:G153 G176 G178:G179">
      <formula1>0</formula1>
    </dataValidation>
    <dataValidation type="whole" allowBlank="1" showInputMessage="1" showErrorMessage="1" error="Chybí počet dobrovolných pracovníků." sqref="G139">
      <formula1>0</formula1>
      <formula2>IF(G138=0,0,9999999999)</formula2>
    </dataValidation>
    <dataValidation type="decimal" operator="greaterThanOrEqual" allowBlank="1" showInputMessage="1" showErrorMessage="1" error="Neodpovídá údaji v 0702." sqref="G144">
      <formula1>G145</formula1>
    </dataValidation>
    <dataValidation type="decimal" allowBlank="1" showInputMessage="1" showErrorMessage="1" error="Neodpovídá údaji v 0701." sqref="G145">
      <formula1>0</formula1>
      <formula2>G144</formula2>
    </dataValidation>
    <dataValidation type="decimal" operator="greaterThanOrEqual" allowBlank="1" showInputMessage="1" showErrorMessage="1" error="Neodpovídá údaji v 0708." sqref="G150">
      <formula1>G151</formula1>
    </dataValidation>
    <dataValidation type="decimal" allowBlank="1" showInputMessage="1" showErrorMessage="1" error="Neodpovídá údaji v 0707." sqref="G151">
      <formula1>0</formula1>
      <formula2>G150</formula2>
    </dataValidation>
    <dataValidation type="decimal" operator="greaterThanOrEqual" allowBlank="1" showInputMessage="1" showErrorMessage="1" error="Neodpovídá údaji v 0717." sqref="G159">
      <formula1>G160</formula1>
    </dataValidation>
    <dataValidation type="decimal" allowBlank="1" showInputMessage="1" showErrorMessage="1" error="Neodpovídá údaji v 0716." sqref="G160">
      <formula1>0</formula1>
      <formula2>G159</formula2>
    </dataValidation>
    <dataValidation type="decimal" operator="greaterThanOrEqual" allowBlank="1" showInputMessage="1" showErrorMessage="1" error="Neodpovídá údajům v 0802 a 0808." sqref="G166">
      <formula1>G167+G173</formula1>
    </dataValidation>
    <dataValidation type="decimal" allowBlank="1" showInputMessage="1" showErrorMessage="1" error="Neodpovídá údajům v 0801 a 0808." sqref="G167">
      <formula1>0</formula1>
      <formula2>G166-G173</formula2>
    </dataValidation>
    <dataValidation type="decimal" allowBlank="1" showInputMessage="1" showErrorMessage="1" error="Neodpovídá údajům v 0801 a 0802 nebo 0809 a 0810." sqref="G173">
      <formula1>G174+G175</formula1>
      <formula2>G166-G167</formula2>
    </dataValidation>
    <dataValidation type="decimal" allowBlank="1" showInputMessage="1" showErrorMessage="1" error="Neodpovídá údajům v 0808 a 0810." sqref="G174">
      <formula1>0</formula1>
      <formula2>G173-G175</formula2>
    </dataValidation>
    <dataValidation type="decimal" allowBlank="1" showInputMessage="1" showErrorMessage="1" error="Neodpovídá údajům v 0808 a 0809." sqref="G175">
      <formula1>0</formula1>
      <formula2>G173-G174</formula2>
    </dataValidation>
    <dataValidation type="decimal" allowBlank="1" showInputMessage="1" showErrorMessage="1" error="Neodpovídá údaji v 0815." sqref="G181">
      <formula1>0</formula1>
      <formula2>G180</formula2>
    </dataValidation>
    <dataValidation type="whole" operator="lessThanOrEqual" allowBlank="1" showInputMessage="1" showErrorMessage="1" error="Více pojízdných poboček než celkem." sqref="G13">
      <formula1>G12</formula1>
    </dataValidation>
    <dataValidation type="whole" operator="greaterThanOrEqual" allowBlank="1" showInputMessage="1" showErrorMessage="1" error="Požadavků je méně než kladně vyřízených" sqref="H77">
      <formula1>G78</formula1>
    </dataValidation>
    <dataValidation type="whole" operator="greaterThanOrEqual" allowBlank="1" showInputMessage="1" showErrorMessage="1" error="Řádek 0202 je větší než zadávaná hodnota." sqref="G39">
      <formula1>G40</formula1>
    </dataValidation>
    <dataValidation type="whole" allowBlank="1" showInputMessage="1" showErrorMessage="1" error="Chybí elektronický katalog." sqref="G113">
      <formula1>0</formula1>
      <formula2>IF(G111=0,0,9999999999)</formula2>
    </dataValidation>
    <dataValidation type="whole" allowBlank="1" showInputMessage="1" showErrorMessage="1" error="Chybí elektronický katalog." sqref="G114">
      <formula1>0</formula1>
      <formula2>IF(G111=0,0,9999999999)</formula2>
    </dataValidation>
    <dataValidation type="whole" operator="greaterThan" allowBlank="1" showInputMessage="1" showErrorMessage="1" error="Zadejte evidenční číslo knihovny bez / a roku registrace." sqref="F5:G5">
      <formula1>0</formula1>
    </dataValidation>
    <dataValidation type="list" allowBlank="1" showInputMessage="1" showErrorMessage="1" promptTitle="Kraj" prompt="Kraj vyberte ze seznamu." sqref="I10">
      <formula1>$K$11:$K$24</formula1>
    </dataValidation>
    <dataValidation type="list" allowBlank="1" showInputMessage="1" showErrorMessage="1" promptTitle="Právní forma ZJ" prompt="Právní formu ZJ vyberte ze seznamu." sqref="I3">
      <formula1>$K$26:$K$34</formula1>
    </dataValidation>
    <dataValidation operator="greaterThanOrEqual" allowBlank="1" showInputMessage="1" showErrorMessage="1" sqref="G177"/>
  </dataValidations>
  <hyperlinks>
    <hyperlink ref="C9" r:id="rId1"/>
  </hyperlinks>
  <pageMargins left="0.25" right="0.25" top="0.75" bottom="0.75" header="0.3" footer="0.3"/>
  <pageSetup paperSize="9" scale="69" orientation="portrait" r:id="rId2"/>
  <rowBreaks count="4" manualBreakCount="4">
    <brk id="35" max="8" man="1"/>
    <brk id="71" max="16383" man="1"/>
    <brk id="106" max="8" man="1"/>
    <brk id="140" max="16383" man="1"/>
  </rowBreaks>
  <colBreaks count="1" manualBreakCount="1">
    <brk id="7" max="190" man="1"/>
  </colBreaks>
  <ignoredErrors>
    <ignoredError sqref="G54 G161 G168 G130 G19 G180" formulaRange="1"/>
    <ignoredError sqref="F12:F13 F18:F34 F39:F48 F53:F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3"/>
  <sheetViews>
    <sheetView showGridLines="0" zoomScale="115" zoomScaleNormal="115" workbookViewId="0">
      <selection activeCell="Y229" sqref="Y229"/>
    </sheetView>
  </sheetViews>
  <sheetFormatPr defaultColWidth="9.140625" defaultRowHeight="15" x14ac:dyDescent="0.25"/>
  <cols>
    <col min="1" max="1" width="3.5703125" style="7" customWidth="1"/>
    <col min="2" max="2" width="3.28515625" style="7" customWidth="1"/>
    <col min="3" max="3" width="5.28515625" style="7" customWidth="1"/>
    <col min="4" max="4" width="5.7109375" style="7" customWidth="1"/>
    <col min="5" max="5" width="5" style="7" customWidth="1"/>
    <col min="6" max="6" width="3.7109375" style="7" customWidth="1"/>
    <col min="7" max="7" width="3.140625" style="7" customWidth="1"/>
    <col min="8" max="8" width="5.5703125" style="7" customWidth="1"/>
    <col min="9" max="9" width="0.85546875" style="7" customWidth="1"/>
    <col min="10" max="10" width="3.140625" style="7" customWidth="1"/>
    <col min="11" max="11" width="1.5703125" style="7" customWidth="1"/>
    <col min="12" max="15" width="3" style="7" customWidth="1"/>
    <col min="16" max="16" width="1.42578125" style="7" customWidth="1"/>
    <col min="17" max="18" width="2" style="7" customWidth="1"/>
    <col min="19" max="19" width="2.5703125" style="7" customWidth="1"/>
    <col min="20" max="20" width="1.7109375" style="7" customWidth="1"/>
    <col min="21" max="21" width="2" style="7" customWidth="1"/>
    <col min="22" max="22" width="2.5703125" style="7" customWidth="1"/>
    <col min="23" max="23" width="3.85546875" style="7" customWidth="1"/>
    <col min="24" max="24" width="4.42578125" style="7" customWidth="1"/>
    <col min="25" max="25" width="13.42578125" style="7" customWidth="1"/>
    <col min="26" max="26" width="1.7109375" style="7" customWidth="1"/>
    <col min="27" max="27" width="1.85546875" style="7" customWidth="1"/>
    <col min="28" max="28" width="2" style="7" customWidth="1"/>
    <col min="29" max="29" width="0.7109375" style="7" customWidth="1"/>
    <col min="30" max="30" width="1.7109375" style="7" customWidth="1"/>
    <col min="31" max="31" width="1.140625" style="7" customWidth="1"/>
    <col min="32" max="32" width="2" style="7" customWidth="1"/>
    <col min="33" max="33" width="3.140625" style="7" customWidth="1"/>
    <col min="34" max="34" width="4.5703125" style="7" customWidth="1"/>
    <col min="35" max="16384" width="9.140625" style="7"/>
  </cols>
  <sheetData>
    <row r="1" spans="1:35" ht="12" customHeight="1" x14ac:dyDescent="0.25">
      <c r="A1" s="1210" t="s">
        <v>423</v>
      </c>
      <c r="B1" s="1211"/>
      <c r="C1" s="1211"/>
      <c r="D1" s="1211"/>
      <c r="E1" s="1211"/>
      <c r="F1" s="1211"/>
      <c r="G1" s="1211"/>
      <c r="H1" s="1211"/>
      <c r="I1" s="1211"/>
      <c r="J1" s="1211"/>
      <c r="K1" s="1211"/>
      <c r="L1" s="1212"/>
      <c r="M1" s="1213" t="s">
        <v>424</v>
      </c>
      <c r="N1" s="1214"/>
      <c r="O1" s="1214"/>
      <c r="P1" s="1214"/>
      <c r="Q1" s="1214"/>
      <c r="R1" s="1214"/>
      <c r="S1" s="1214"/>
      <c r="T1" s="1214"/>
      <c r="U1" s="1214"/>
      <c r="V1" s="1214"/>
      <c r="W1" s="1214"/>
      <c r="X1" s="1214"/>
      <c r="Y1" s="1215" t="s">
        <v>425</v>
      </c>
      <c r="Z1" s="1216"/>
      <c r="AA1" s="1216"/>
      <c r="AB1" s="1216"/>
      <c r="AC1" s="1216"/>
      <c r="AD1" s="1216"/>
      <c r="AE1" s="1216"/>
      <c r="AF1" s="1216"/>
      <c r="AG1" s="1216"/>
      <c r="AH1" s="1217"/>
      <c r="AI1" s="6"/>
    </row>
    <row r="2" spans="1:35" ht="10.5" customHeight="1" thickBot="1" x14ac:dyDescent="0.3">
      <c r="A2" s="1221" t="s">
        <v>426</v>
      </c>
      <c r="B2" s="1222"/>
      <c r="C2" s="1222"/>
      <c r="D2" s="1222"/>
      <c r="E2" s="1222"/>
      <c r="F2" s="1222"/>
      <c r="G2" s="1222"/>
      <c r="H2" s="1222"/>
      <c r="I2" s="1222"/>
      <c r="J2" s="1222"/>
      <c r="K2" s="1222"/>
      <c r="L2" s="1223"/>
      <c r="M2" s="1213"/>
      <c r="N2" s="1214"/>
      <c r="O2" s="1214"/>
      <c r="P2" s="1214"/>
      <c r="Q2" s="1214"/>
      <c r="R2" s="1214"/>
      <c r="S2" s="1214"/>
      <c r="T2" s="1214"/>
      <c r="U2" s="1214"/>
      <c r="V2" s="1214"/>
      <c r="W2" s="1214"/>
      <c r="X2" s="1214"/>
      <c r="Y2" s="1218"/>
      <c r="Z2" s="1219"/>
      <c r="AA2" s="1219"/>
      <c r="AB2" s="1219"/>
      <c r="AC2" s="1219"/>
      <c r="AD2" s="1219"/>
      <c r="AE2" s="1219"/>
      <c r="AF2" s="1219"/>
      <c r="AG2" s="1219"/>
      <c r="AH2" s="1220"/>
    </row>
    <row r="3" spans="1:35" ht="10.5" customHeight="1" thickBot="1" x14ac:dyDescent="0.3">
      <c r="A3" s="1224" t="s">
        <v>644</v>
      </c>
      <c r="B3" s="1225"/>
      <c r="C3" s="1225"/>
      <c r="D3" s="1225"/>
      <c r="E3" s="1225"/>
      <c r="F3" s="1225"/>
      <c r="G3" s="1225"/>
      <c r="H3" s="1225"/>
      <c r="I3" s="1225"/>
      <c r="J3" s="1225"/>
      <c r="K3" s="1225"/>
      <c r="L3" s="1226"/>
      <c r="M3" s="1213"/>
      <c r="N3" s="1214"/>
      <c r="O3" s="1214"/>
      <c r="P3" s="1214"/>
      <c r="Q3" s="1214"/>
      <c r="R3" s="1214"/>
      <c r="S3" s="1214"/>
      <c r="T3" s="1214"/>
      <c r="U3" s="1214"/>
      <c r="V3" s="1214"/>
      <c r="W3" s="1214"/>
      <c r="X3" s="1214"/>
      <c r="Y3" s="8" t="s">
        <v>427</v>
      </c>
      <c r="Z3" s="9"/>
      <c r="AA3" s="10"/>
      <c r="AB3" s="10"/>
      <c r="AC3" s="10"/>
      <c r="AD3" s="11"/>
      <c r="AE3" s="11"/>
      <c r="AF3" s="13"/>
      <c r="AG3" s="13"/>
      <c r="AH3" s="13"/>
      <c r="AI3" s="12"/>
    </row>
    <row r="4" spans="1:35" ht="9.75" customHeight="1" x14ac:dyDescent="0.25">
      <c r="A4" s="1227"/>
      <c r="B4" s="1227"/>
      <c r="C4" s="1227"/>
      <c r="D4" s="1227"/>
      <c r="E4" s="1227"/>
      <c r="F4" s="1227"/>
      <c r="G4" s="1227"/>
      <c r="H4" s="1227"/>
      <c r="I4" s="1227"/>
      <c r="J4" s="1227"/>
      <c r="K4" s="1227"/>
      <c r="L4" s="1227"/>
      <c r="M4" s="1227"/>
      <c r="N4" s="1227"/>
      <c r="O4" s="1227"/>
      <c r="P4" s="1227"/>
      <c r="Q4" s="1227"/>
      <c r="R4" s="1227"/>
      <c r="S4" s="1227"/>
      <c r="T4" s="1227"/>
      <c r="U4" s="1227"/>
      <c r="V4" s="1227"/>
      <c r="W4" s="1227"/>
      <c r="X4" s="1227"/>
      <c r="Y4" s="8" t="s">
        <v>622</v>
      </c>
      <c r="Z4" s="9"/>
      <c r="AA4" s="10"/>
      <c r="AB4" s="10"/>
      <c r="AC4" s="10"/>
      <c r="AD4" s="11"/>
      <c r="AE4" s="11"/>
      <c r="AF4" s="13"/>
      <c r="AG4" s="1228"/>
      <c r="AH4" s="1228"/>
      <c r="AI4" s="12"/>
    </row>
    <row r="5" spans="1:35" ht="18.75" customHeight="1" x14ac:dyDescent="0.25">
      <c r="A5" s="1208" t="s">
        <v>428</v>
      </c>
      <c r="B5" s="1208"/>
      <c r="C5" s="1208"/>
      <c r="D5" s="1208"/>
      <c r="E5" s="1208"/>
      <c r="F5" s="1208"/>
      <c r="G5" s="1208"/>
      <c r="H5" s="1208"/>
      <c r="I5" s="1208"/>
      <c r="J5" s="1208"/>
      <c r="K5" s="1208"/>
      <c r="L5" s="1208"/>
      <c r="M5" s="1208"/>
      <c r="N5" s="1208"/>
      <c r="O5" s="1208"/>
      <c r="P5" s="1208"/>
      <c r="Q5" s="1208"/>
      <c r="R5" s="1208"/>
      <c r="S5" s="1208"/>
      <c r="T5" s="1208"/>
      <c r="U5" s="1208"/>
      <c r="V5" s="1208"/>
      <c r="W5" s="1208"/>
      <c r="X5" s="1208"/>
      <c r="Y5" s="1208"/>
      <c r="Z5" s="1208"/>
      <c r="AA5" s="1208"/>
      <c r="AB5" s="1208"/>
      <c r="AC5" s="1208"/>
      <c r="AD5" s="1208"/>
      <c r="AE5" s="1208"/>
      <c r="AF5" s="1208"/>
      <c r="AG5" s="1208"/>
      <c r="AH5" s="1208"/>
    </row>
    <row r="6" spans="1:35" ht="15.75" customHeight="1" x14ac:dyDescent="0.3">
      <c r="A6" s="1209" t="s">
        <v>623</v>
      </c>
      <c r="B6" s="1209"/>
      <c r="C6" s="1209"/>
      <c r="D6" s="1209"/>
      <c r="E6" s="1209"/>
      <c r="F6" s="1209"/>
      <c r="G6" s="1209"/>
      <c r="H6" s="1209"/>
      <c r="I6" s="1209"/>
      <c r="J6" s="1209"/>
      <c r="K6" s="1209"/>
      <c r="L6" s="1209"/>
      <c r="M6" s="1209"/>
      <c r="N6" s="1209"/>
      <c r="O6" s="1209"/>
      <c r="P6" s="1209"/>
      <c r="Q6" s="1209"/>
      <c r="R6" s="1209"/>
      <c r="S6" s="1209"/>
      <c r="T6" s="1209"/>
      <c r="U6" s="1209"/>
      <c r="V6" s="1209"/>
      <c r="W6" s="1209"/>
      <c r="X6" s="1209"/>
      <c r="Y6" s="1209"/>
      <c r="Z6" s="1209"/>
      <c r="AA6" s="1209"/>
      <c r="AB6" s="1209"/>
      <c r="AC6" s="1209"/>
      <c r="AD6" s="1209"/>
      <c r="AE6" s="1209"/>
      <c r="AF6" s="1209"/>
      <c r="AG6" s="1209"/>
      <c r="AH6" s="1209"/>
    </row>
    <row r="7" spans="1:35" ht="10.5" customHeight="1" x14ac:dyDescent="0.25">
      <c r="A7" s="1161" t="s">
        <v>624</v>
      </c>
      <c r="B7" s="1161"/>
      <c r="C7" s="1161"/>
      <c r="D7" s="1161"/>
      <c r="E7" s="1161"/>
      <c r="F7" s="1161"/>
      <c r="G7" s="1161"/>
      <c r="H7" s="1161"/>
      <c r="I7" s="1161"/>
      <c r="J7" s="1161"/>
      <c r="K7" s="1161"/>
      <c r="L7" s="1161"/>
      <c r="M7" s="1161"/>
      <c r="N7" s="1161"/>
      <c r="O7" s="1161"/>
      <c r="P7" s="1161"/>
      <c r="Q7" s="1161"/>
      <c r="R7" s="1161"/>
      <c r="S7" s="1161"/>
      <c r="T7" s="1161"/>
      <c r="U7" s="1161"/>
      <c r="V7" s="1161"/>
      <c r="W7" s="1161"/>
      <c r="X7" s="1161"/>
      <c r="Y7" s="1161"/>
      <c r="Z7" s="1161"/>
      <c r="AA7" s="1161"/>
      <c r="AB7" s="1161"/>
      <c r="AC7" s="1161"/>
      <c r="AD7" s="1161"/>
      <c r="AE7" s="1161"/>
      <c r="AF7" s="1161"/>
      <c r="AG7" s="1161"/>
      <c r="AH7" s="1161"/>
    </row>
    <row r="8" spans="1:35" ht="10.5" customHeight="1" x14ac:dyDescent="0.25">
      <c r="A8" s="1161" t="s">
        <v>429</v>
      </c>
      <c r="B8" s="1161"/>
      <c r="C8" s="1161"/>
      <c r="D8" s="1161"/>
      <c r="E8" s="1161"/>
      <c r="F8" s="1161"/>
      <c r="G8" s="1161"/>
      <c r="H8" s="1161"/>
      <c r="I8" s="1161"/>
      <c r="J8" s="1161"/>
      <c r="K8" s="1161"/>
      <c r="L8" s="1161"/>
      <c r="M8" s="1161"/>
      <c r="N8" s="1161"/>
      <c r="O8" s="1161"/>
      <c r="P8" s="1161"/>
      <c r="Q8" s="1161"/>
      <c r="R8" s="1161"/>
      <c r="S8" s="1161"/>
      <c r="T8" s="1161"/>
      <c r="U8" s="1161"/>
      <c r="V8" s="1161"/>
      <c r="W8" s="1161"/>
      <c r="X8" s="1161"/>
      <c r="Y8" s="1161"/>
      <c r="Z8" s="1161"/>
      <c r="AA8" s="1161"/>
      <c r="AB8" s="1161"/>
      <c r="AC8" s="1161"/>
      <c r="AD8" s="1161"/>
      <c r="AE8" s="1161"/>
      <c r="AF8" s="1161"/>
      <c r="AG8" s="1161"/>
      <c r="AH8" s="1161"/>
    </row>
    <row r="9" spans="1:35" ht="12" customHeight="1" thickBot="1" x14ac:dyDescent="0.3">
      <c r="A9" s="1161" t="s">
        <v>430</v>
      </c>
      <c r="B9" s="1161"/>
      <c r="C9" s="1161"/>
      <c r="D9" s="1161"/>
      <c r="E9" s="1161"/>
      <c r="F9" s="1161"/>
      <c r="G9" s="1161"/>
      <c r="H9" s="1161"/>
      <c r="I9" s="1161"/>
      <c r="J9" s="1161"/>
      <c r="K9" s="1161"/>
      <c r="L9" s="1161"/>
      <c r="M9" s="1161"/>
      <c r="N9" s="1161"/>
      <c r="O9" s="1161"/>
      <c r="P9" s="1161"/>
      <c r="Q9" s="1161"/>
      <c r="R9" s="1161"/>
      <c r="S9" s="1161"/>
      <c r="T9" s="1161"/>
      <c r="U9" s="1161"/>
      <c r="V9" s="1161"/>
      <c r="W9" s="1161"/>
      <c r="X9" s="1161"/>
      <c r="Y9" s="1161"/>
      <c r="Z9" s="1161"/>
      <c r="AA9" s="1161"/>
      <c r="AB9" s="1161"/>
      <c r="AC9" s="1161"/>
      <c r="AD9" s="1161"/>
      <c r="AE9" s="1161"/>
      <c r="AF9" s="1161"/>
      <c r="AG9" s="1161"/>
      <c r="AH9" s="1161"/>
    </row>
    <row r="10" spans="1:35" ht="9.75" customHeight="1" x14ac:dyDescent="0.25">
      <c r="A10" s="1162" t="s">
        <v>431</v>
      </c>
      <c r="B10" s="1163"/>
      <c r="C10" s="1163"/>
      <c r="D10" s="1163"/>
      <c r="E10" s="1163"/>
      <c r="F10" s="1163"/>
      <c r="G10" s="1163"/>
      <c r="H10" s="1163"/>
      <c r="I10" s="1163"/>
      <c r="J10" s="1163"/>
      <c r="K10" s="1163"/>
      <c r="L10" s="1163"/>
      <c r="M10" s="1163"/>
      <c r="N10" s="1163"/>
      <c r="O10" s="1164"/>
      <c r="P10" s="14"/>
      <c r="Q10" s="1165" t="s">
        <v>432</v>
      </c>
      <c r="R10" s="1166"/>
      <c r="S10" s="1167"/>
      <c r="T10" s="119" t="s">
        <v>433</v>
      </c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9" t="str">
        <f>IF(MID(Vkladani_dat!I3,1,2)="11","X","")</f>
        <v/>
      </c>
      <c r="AH10" s="15" t="s">
        <v>434</v>
      </c>
    </row>
    <row r="11" spans="1:35" ht="9" customHeight="1" x14ac:dyDescent="0.25">
      <c r="A11" s="1174" t="str">
        <f>Vkladani_dat!I4</f>
        <v xml:space="preserve"> </v>
      </c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6"/>
      <c r="P11" s="14"/>
      <c r="Q11" s="1168"/>
      <c r="R11" s="1169"/>
      <c r="S11" s="1170"/>
      <c r="T11" s="121" t="s">
        <v>435</v>
      </c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8" t="str">
        <f>IF(MID(Vkladani_dat!I3,1,2)="12","X","")</f>
        <v/>
      </c>
      <c r="AH11" s="16" t="s">
        <v>436</v>
      </c>
    </row>
    <row r="12" spans="1:35" ht="9" customHeight="1" x14ac:dyDescent="0.25">
      <c r="A12" s="1177"/>
      <c r="B12" s="1178"/>
      <c r="C12" s="1178"/>
      <c r="D12" s="1178"/>
      <c r="E12" s="1178"/>
      <c r="F12" s="1178"/>
      <c r="G12" s="1178"/>
      <c r="H12" s="1178"/>
      <c r="I12" s="1178"/>
      <c r="J12" s="1178"/>
      <c r="K12" s="1178"/>
      <c r="L12" s="1178"/>
      <c r="M12" s="1178"/>
      <c r="N12" s="1178"/>
      <c r="O12" s="1179"/>
      <c r="P12" s="14"/>
      <c r="Q12" s="1168"/>
      <c r="R12" s="1169"/>
      <c r="S12" s="1170"/>
      <c r="T12" s="121" t="s">
        <v>437</v>
      </c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8" t="str">
        <f>IF(MID(Vkladani_dat!I3,1,2)="13","X","")</f>
        <v/>
      </c>
      <c r="AH12" s="16" t="s">
        <v>438</v>
      </c>
    </row>
    <row r="13" spans="1:35" ht="8.25" customHeight="1" x14ac:dyDescent="0.25">
      <c r="A13" s="1191" t="s">
        <v>439</v>
      </c>
      <c r="B13" s="1192"/>
      <c r="C13" s="1195" t="str">
        <f>Vkladani_dat!I5</f>
        <v xml:space="preserve"> </v>
      </c>
      <c r="D13" s="1196"/>
      <c r="E13" s="1196"/>
      <c r="F13" s="1197"/>
      <c r="G13" s="1200" t="s">
        <v>440</v>
      </c>
      <c r="H13" s="1201"/>
      <c r="I13" s="1201"/>
      <c r="J13" s="1201"/>
      <c r="K13" s="1201"/>
      <c r="L13" s="743"/>
      <c r="M13" s="1204">
        <f>Vkladani_dat!F5</f>
        <v>0</v>
      </c>
      <c r="N13" s="1205"/>
      <c r="O13" s="1206"/>
      <c r="P13" s="14"/>
      <c r="Q13" s="1168"/>
      <c r="R13" s="1169"/>
      <c r="S13" s="1170"/>
      <c r="T13" s="121" t="s">
        <v>441</v>
      </c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8" t="str">
        <f>IF(MID(Vkladani_dat!I3,1,2)="14","X","")</f>
        <v/>
      </c>
      <c r="AH13" s="16" t="s">
        <v>442</v>
      </c>
    </row>
    <row r="14" spans="1:35" ht="9" customHeight="1" x14ac:dyDescent="0.25">
      <c r="A14" s="1193"/>
      <c r="B14" s="1194"/>
      <c r="C14" s="1198"/>
      <c r="D14" s="1198"/>
      <c r="E14" s="1198"/>
      <c r="F14" s="1199"/>
      <c r="G14" s="1202"/>
      <c r="H14" s="1203"/>
      <c r="I14" s="1203"/>
      <c r="J14" s="1203"/>
      <c r="K14" s="1203"/>
      <c r="L14" s="641"/>
      <c r="M14" s="1207"/>
      <c r="N14" s="1207"/>
      <c r="O14" s="1179"/>
      <c r="P14" s="14"/>
      <c r="Q14" s="1168"/>
      <c r="R14" s="1169"/>
      <c r="S14" s="1170"/>
      <c r="T14" s="121" t="s">
        <v>443</v>
      </c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8" t="str">
        <f>IF(MID(Vkladani_dat!I3,1,2)="21","X","")</f>
        <v/>
      </c>
      <c r="AH14" s="16" t="s">
        <v>444</v>
      </c>
    </row>
    <row r="15" spans="1:35" ht="9" customHeight="1" x14ac:dyDescent="0.25">
      <c r="A15" s="1180" t="s">
        <v>445</v>
      </c>
      <c r="B15" s="1181"/>
      <c r="C15" s="1181"/>
      <c r="D15" s="1181"/>
      <c r="E15" s="1181"/>
      <c r="F15" s="1181"/>
      <c r="G15" s="1181"/>
      <c r="H15" s="1181"/>
      <c r="I15" s="1181"/>
      <c r="J15" s="1181"/>
      <c r="K15" s="1181"/>
      <c r="L15" s="1181"/>
      <c r="M15" s="1181"/>
      <c r="N15" s="1181"/>
      <c r="O15" s="1182"/>
      <c r="P15" s="14"/>
      <c r="Q15" s="1168"/>
      <c r="R15" s="1169"/>
      <c r="S15" s="1170"/>
      <c r="T15" s="121" t="s">
        <v>446</v>
      </c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8" t="str">
        <f>IF(MID(Vkladani_dat!I3,1,2)="22","X","")</f>
        <v/>
      </c>
      <c r="AH15" s="16" t="s">
        <v>447</v>
      </c>
    </row>
    <row r="16" spans="1:35" ht="8.25" customHeight="1" x14ac:dyDescent="0.25">
      <c r="A16" s="1183" t="str">
        <f>Vkladani_dat!I6</f>
        <v xml:space="preserve"> </v>
      </c>
      <c r="B16" s="1184"/>
      <c r="C16" s="1184"/>
      <c r="D16" s="1184"/>
      <c r="E16" s="1184"/>
      <c r="F16" s="1184"/>
      <c r="G16" s="1184"/>
      <c r="H16" s="1184"/>
      <c r="I16" s="1184"/>
      <c r="J16" s="1184"/>
      <c r="K16" s="1184"/>
      <c r="L16" s="1184"/>
      <c r="M16" s="1184"/>
      <c r="N16" s="1184"/>
      <c r="O16" s="1185"/>
      <c r="P16" s="14"/>
      <c r="Q16" s="1168"/>
      <c r="R16" s="1169"/>
      <c r="S16" s="1170"/>
      <c r="T16" s="121" t="s">
        <v>448</v>
      </c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8" t="str">
        <f>IF(MID(Vkladani_dat!I3,1,2)="23","X","")</f>
        <v/>
      </c>
      <c r="AH16" s="16" t="s">
        <v>449</v>
      </c>
    </row>
    <row r="17" spans="1:34" ht="9" customHeight="1" x14ac:dyDescent="0.25">
      <c r="A17" s="1186"/>
      <c r="B17" s="1187"/>
      <c r="C17" s="1187"/>
      <c r="D17" s="1187"/>
      <c r="E17" s="1187"/>
      <c r="F17" s="1187"/>
      <c r="G17" s="1187"/>
      <c r="H17" s="1187"/>
      <c r="I17" s="1187"/>
      <c r="J17" s="1187"/>
      <c r="K17" s="1187"/>
      <c r="L17" s="1187"/>
      <c r="M17" s="1187"/>
      <c r="N17" s="1187"/>
      <c r="O17" s="1188"/>
      <c r="P17" s="14"/>
      <c r="Q17" s="1168"/>
      <c r="R17" s="1169"/>
      <c r="S17" s="1170"/>
      <c r="T17" s="121" t="s">
        <v>450</v>
      </c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8" t="str">
        <f>IF(MID(Vkladani_dat!I3,1,2)="24","X","")</f>
        <v/>
      </c>
      <c r="AH17" s="16" t="s">
        <v>451</v>
      </c>
    </row>
    <row r="18" spans="1:34" ht="9.75" customHeight="1" thickBot="1" x14ac:dyDescent="0.3">
      <c r="A18" s="1152" t="s">
        <v>452</v>
      </c>
      <c r="B18" s="1153"/>
      <c r="C18" s="1153"/>
      <c r="D18" s="1189" t="str">
        <f>Vkladani_dat!I8</f>
        <v xml:space="preserve"> </v>
      </c>
      <c r="E18" s="1189"/>
      <c r="F18" s="1189"/>
      <c r="G18" s="1189"/>
      <c r="H18" s="1189"/>
      <c r="I18" s="1189"/>
      <c r="J18" s="1189"/>
      <c r="K18" s="1189"/>
      <c r="L18" s="1189"/>
      <c r="M18" s="1189"/>
      <c r="N18" s="1189"/>
      <c r="O18" s="1190"/>
      <c r="P18" s="14"/>
      <c r="Q18" s="1171"/>
      <c r="R18" s="1172"/>
      <c r="S18" s="1173"/>
      <c r="T18" s="123" t="s">
        <v>453</v>
      </c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41" t="str">
        <f>IF(MID(Vkladani_dat!I3,1,2)="90","X","")</f>
        <v/>
      </c>
      <c r="AH18" s="17" t="s">
        <v>454</v>
      </c>
    </row>
    <row r="19" spans="1:34" ht="7.9" customHeight="1" x14ac:dyDescent="0.25">
      <c r="A19" s="1138" t="s">
        <v>455</v>
      </c>
      <c r="B19" s="1139"/>
      <c r="C19" s="1139"/>
      <c r="D19" s="1142">
        <f>Vkladani_dat!I10</f>
        <v>0</v>
      </c>
      <c r="E19" s="1143"/>
      <c r="F19" s="1143"/>
      <c r="G19" s="1143"/>
      <c r="H19" s="1143"/>
      <c r="I19" s="1143"/>
      <c r="J19" s="1143"/>
      <c r="K19" s="1143"/>
      <c r="L19" s="1143"/>
      <c r="M19" s="1143"/>
      <c r="N19" s="1143"/>
      <c r="O19" s="1144"/>
      <c r="P19" s="14"/>
      <c r="Q19" s="1147" t="s">
        <v>456</v>
      </c>
      <c r="R19" s="1148"/>
      <c r="S19" s="1148"/>
      <c r="T19" s="1148"/>
      <c r="U19" s="1148"/>
      <c r="V19" s="1148"/>
      <c r="W19" s="1148"/>
      <c r="X19" s="1148"/>
      <c r="Y19" s="1148"/>
      <c r="Z19" s="1148"/>
      <c r="AA19" s="1148"/>
      <c r="AB19" s="1148"/>
      <c r="AC19" s="1148"/>
      <c r="AD19" s="1148"/>
      <c r="AE19" s="1148"/>
      <c r="AF19" s="1148"/>
      <c r="AG19" s="1148"/>
      <c r="AH19" s="18"/>
    </row>
    <row r="20" spans="1:34" ht="6.6" customHeight="1" x14ac:dyDescent="0.25">
      <c r="A20" s="1140"/>
      <c r="B20" s="1141"/>
      <c r="C20" s="1141"/>
      <c r="D20" s="1145"/>
      <c r="E20" s="1145"/>
      <c r="F20" s="1145"/>
      <c r="G20" s="1145"/>
      <c r="H20" s="1145"/>
      <c r="I20" s="1145"/>
      <c r="J20" s="1145"/>
      <c r="K20" s="1145"/>
      <c r="L20" s="1145"/>
      <c r="M20" s="1145"/>
      <c r="N20" s="1145"/>
      <c r="O20" s="1146"/>
      <c r="P20" s="14"/>
      <c r="Q20" s="1149" t="s">
        <v>183</v>
      </c>
      <c r="R20" s="1150"/>
      <c r="S20" s="1150"/>
      <c r="T20" s="1150"/>
      <c r="U20" s="1150"/>
      <c r="V20" s="1150"/>
      <c r="W20" s="1150"/>
      <c r="X20" s="1150"/>
      <c r="Y20" s="1150"/>
      <c r="Z20" s="1150"/>
      <c r="AA20" s="1150"/>
      <c r="AB20" s="1150"/>
      <c r="AC20" s="1150"/>
      <c r="AD20" s="1150"/>
      <c r="AE20" s="1150"/>
      <c r="AF20" s="1150"/>
      <c r="AG20" s="1150"/>
      <c r="AH20" s="1150"/>
    </row>
    <row r="21" spans="1:34" ht="4.5" customHeight="1" thickBot="1" x14ac:dyDescent="0.3">
      <c r="A21" s="1152" t="s">
        <v>457</v>
      </c>
      <c r="B21" s="1153"/>
      <c r="C21" s="1153"/>
      <c r="D21" s="959" t="str">
        <f>Vkladani_dat!I11</f>
        <v xml:space="preserve"> </v>
      </c>
      <c r="E21" s="1155"/>
      <c r="F21" s="1155"/>
      <c r="G21" s="1155"/>
      <c r="H21" s="1155"/>
      <c r="I21" s="1155"/>
      <c r="J21" s="1155"/>
      <c r="K21" s="1155"/>
      <c r="L21" s="1155"/>
      <c r="M21" s="1155"/>
      <c r="N21" s="1155"/>
      <c r="O21" s="1144"/>
      <c r="P21" s="14"/>
      <c r="Q21" s="1151"/>
      <c r="R21" s="1151"/>
      <c r="S21" s="1151"/>
      <c r="T21" s="1151"/>
      <c r="U21" s="1151"/>
      <c r="V21" s="1151"/>
      <c r="W21" s="1151"/>
      <c r="X21" s="1151"/>
      <c r="Y21" s="1151"/>
      <c r="Z21" s="1151"/>
      <c r="AA21" s="1151"/>
      <c r="AB21" s="1151"/>
      <c r="AC21" s="1151"/>
      <c r="AD21" s="1151"/>
      <c r="AE21" s="1151"/>
      <c r="AF21" s="1151"/>
      <c r="AG21" s="1151"/>
      <c r="AH21" s="1151"/>
    </row>
    <row r="22" spans="1:34" ht="8.25" customHeight="1" x14ac:dyDescent="0.25">
      <c r="A22" s="1154"/>
      <c r="B22" s="1153"/>
      <c r="C22" s="1153"/>
      <c r="D22" s="1156"/>
      <c r="E22" s="1156"/>
      <c r="F22" s="1156"/>
      <c r="G22" s="1156"/>
      <c r="H22" s="1156"/>
      <c r="I22" s="1156"/>
      <c r="J22" s="1156"/>
      <c r="K22" s="1156"/>
      <c r="L22" s="1156"/>
      <c r="M22" s="1156"/>
      <c r="N22" s="1156"/>
      <c r="O22" s="1146"/>
      <c r="P22" s="14"/>
      <c r="Q22" s="1157"/>
      <c r="R22" s="1086"/>
      <c r="S22" s="1086"/>
      <c r="T22" s="1086"/>
      <c r="U22" s="1086"/>
      <c r="V22" s="1086"/>
      <c r="W22" s="1086"/>
      <c r="X22" s="1086"/>
      <c r="Y22" s="1086"/>
      <c r="Z22" s="1086"/>
      <c r="AA22" s="1087"/>
      <c r="AB22" s="1029" t="s">
        <v>458</v>
      </c>
      <c r="AC22" s="1030"/>
      <c r="AD22" s="1031"/>
      <c r="AE22" s="1158" t="s">
        <v>169</v>
      </c>
      <c r="AF22" s="1159"/>
      <c r="AG22" s="1159"/>
      <c r="AH22" s="1160"/>
    </row>
    <row r="23" spans="1:34" ht="7.5" customHeight="1" x14ac:dyDescent="0.25">
      <c r="A23" s="1125" t="s">
        <v>459</v>
      </c>
      <c r="B23" s="1126"/>
      <c r="C23" s="1126"/>
      <c r="D23" s="1128">
        <f>Vkladani_dat!I12</f>
        <v>0</v>
      </c>
      <c r="E23" s="1129"/>
      <c r="F23" s="1129"/>
      <c r="G23" s="1129"/>
      <c r="H23" s="1129"/>
      <c r="I23" s="1129"/>
      <c r="J23" s="1129"/>
      <c r="K23" s="1129"/>
      <c r="L23" s="1129"/>
      <c r="M23" s="1129"/>
      <c r="N23" s="1129"/>
      <c r="O23" s="1130"/>
      <c r="P23" s="14"/>
      <c r="Q23" s="849" t="s">
        <v>170</v>
      </c>
      <c r="R23" s="850"/>
      <c r="S23" s="850"/>
      <c r="T23" s="850"/>
      <c r="U23" s="850"/>
      <c r="V23" s="850"/>
      <c r="W23" s="850"/>
      <c r="X23" s="850"/>
      <c r="Y23" s="850"/>
      <c r="Z23" s="850"/>
      <c r="AA23" s="886"/>
      <c r="AB23" s="852" t="s">
        <v>460</v>
      </c>
      <c r="AC23" s="853"/>
      <c r="AD23" s="854"/>
      <c r="AE23" s="896">
        <v>2</v>
      </c>
      <c r="AF23" s="897"/>
      <c r="AG23" s="897"/>
      <c r="AH23" s="898"/>
    </row>
    <row r="24" spans="1:34" ht="4.5" customHeight="1" x14ac:dyDescent="0.25">
      <c r="A24" s="1127"/>
      <c r="B24" s="1126"/>
      <c r="C24" s="1126"/>
      <c r="D24" s="1129"/>
      <c r="E24" s="1129"/>
      <c r="F24" s="1129"/>
      <c r="G24" s="1129"/>
      <c r="H24" s="1129"/>
      <c r="I24" s="1129"/>
      <c r="J24" s="1129"/>
      <c r="K24" s="1129"/>
      <c r="L24" s="1129"/>
      <c r="M24" s="1129"/>
      <c r="N24" s="1129"/>
      <c r="O24" s="1130"/>
      <c r="P24" s="14"/>
      <c r="Q24" s="697" t="s">
        <v>666</v>
      </c>
      <c r="R24" s="698"/>
      <c r="S24" s="698"/>
      <c r="T24" s="698"/>
      <c r="U24" s="698"/>
      <c r="V24" s="698"/>
      <c r="W24" s="698"/>
      <c r="X24" s="698"/>
      <c r="Y24" s="698"/>
      <c r="Z24" s="698"/>
      <c r="AA24" s="1131"/>
      <c r="AB24" s="742" t="s">
        <v>32</v>
      </c>
      <c r="AC24" s="785"/>
      <c r="AD24" s="786"/>
      <c r="AE24" s="660">
        <f>Vkladani_dat!G53</f>
        <v>0</v>
      </c>
      <c r="AF24" s="419"/>
      <c r="AG24" s="419"/>
      <c r="AH24" s="420"/>
    </row>
    <row r="25" spans="1:34" ht="15" customHeight="1" x14ac:dyDescent="0.25">
      <c r="A25" s="1135" t="s">
        <v>461</v>
      </c>
      <c r="B25" s="1136"/>
      <c r="C25" s="1136"/>
      <c r="D25" s="1136"/>
      <c r="E25" s="1136"/>
      <c r="F25" s="1126" t="str">
        <f>Vkladani_dat!I13</f>
        <v xml:space="preserve"> </v>
      </c>
      <c r="G25" s="224"/>
      <c r="H25" s="224"/>
      <c r="I25" s="224"/>
      <c r="J25" s="224"/>
      <c r="K25" s="224"/>
      <c r="L25" s="224"/>
      <c r="M25" s="224"/>
      <c r="N25" s="224"/>
      <c r="O25" s="1137"/>
      <c r="P25" s="14"/>
      <c r="Q25" s="1132"/>
      <c r="R25" s="1133"/>
      <c r="S25" s="1133"/>
      <c r="T25" s="1133"/>
      <c r="U25" s="1133"/>
      <c r="V25" s="1133"/>
      <c r="W25" s="1133"/>
      <c r="X25" s="1133"/>
      <c r="Y25" s="1133"/>
      <c r="Z25" s="1133"/>
      <c r="AA25" s="1134"/>
      <c r="AB25" s="790"/>
      <c r="AC25" s="791"/>
      <c r="AD25" s="792"/>
      <c r="AE25" s="421"/>
      <c r="AF25" s="422"/>
      <c r="AG25" s="422"/>
      <c r="AH25" s="423"/>
    </row>
    <row r="26" spans="1:34" ht="13.15" customHeight="1" x14ac:dyDescent="0.25">
      <c r="A26" s="1269" t="s">
        <v>618</v>
      </c>
      <c r="B26" s="1270"/>
      <c r="C26" s="1270"/>
      <c r="D26" s="1270"/>
      <c r="E26" s="1270"/>
      <c r="F26" s="1270"/>
      <c r="G26" s="1270"/>
      <c r="H26" s="1270"/>
      <c r="I26" s="688" t="str">
        <f>Vkladani_dat!F6</f>
        <v xml:space="preserve"> </v>
      </c>
      <c r="J26" s="593"/>
      <c r="K26" s="593"/>
      <c r="L26" s="593"/>
      <c r="M26" s="593"/>
      <c r="N26" s="593"/>
      <c r="O26" s="1271"/>
      <c r="P26" s="14"/>
      <c r="Q26" s="697" t="s">
        <v>667</v>
      </c>
      <c r="R26" s="1229"/>
      <c r="S26" s="1229"/>
      <c r="T26" s="1229"/>
      <c r="U26" s="1229"/>
      <c r="V26" s="1229"/>
      <c r="W26" s="1229"/>
      <c r="X26" s="1229"/>
      <c r="Y26" s="1229"/>
      <c r="Z26" s="1229"/>
      <c r="AA26" s="1230"/>
      <c r="AB26" s="1008" t="s">
        <v>33</v>
      </c>
      <c r="AC26" s="1006"/>
      <c r="AD26" s="1007"/>
      <c r="AE26" s="660">
        <f>Vkladani_dat!G54</f>
        <v>0</v>
      </c>
      <c r="AF26" s="419"/>
      <c r="AG26" s="419"/>
      <c r="AH26" s="420"/>
    </row>
    <row r="27" spans="1:34" ht="6" customHeight="1" x14ac:dyDescent="0.25">
      <c r="A27" s="1272" t="s">
        <v>462</v>
      </c>
      <c r="B27" s="1273"/>
      <c r="C27" s="1273"/>
      <c r="D27" s="1273"/>
      <c r="E27" s="1273"/>
      <c r="F27" s="1273"/>
      <c r="G27" s="1276" t="s">
        <v>463</v>
      </c>
      <c r="H27" s="1277"/>
      <c r="I27" s="1277"/>
      <c r="J27" s="1279" t="str">
        <f>IF(Vkladani_dat!F10=1,"ý","o")</f>
        <v>o</v>
      </c>
      <c r="K27" s="1280"/>
      <c r="L27" s="1283" t="s">
        <v>464</v>
      </c>
      <c r="M27" s="1284"/>
      <c r="N27" s="1279" t="str">
        <f>IF(Vkladani_dat!F10=0,"ý","o")</f>
        <v>ý</v>
      </c>
      <c r="O27" s="1287"/>
      <c r="P27" s="14"/>
      <c r="Q27" s="1231"/>
      <c r="R27" s="1232"/>
      <c r="S27" s="1232"/>
      <c r="T27" s="1232"/>
      <c r="U27" s="1232"/>
      <c r="V27" s="1232"/>
      <c r="W27" s="1232"/>
      <c r="X27" s="1232"/>
      <c r="Y27" s="1232"/>
      <c r="Z27" s="1232"/>
      <c r="AA27" s="1233"/>
      <c r="AB27" s="1243"/>
      <c r="AC27" s="1244"/>
      <c r="AD27" s="1245"/>
      <c r="AE27" s="1246"/>
      <c r="AF27" s="1247"/>
      <c r="AG27" s="1247"/>
      <c r="AH27" s="1248"/>
    </row>
    <row r="28" spans="1:34" ht="12" customHeight="1" thickBot="1" x14ac:dyDescent="0.3">
      <c r="A28" s="1274"/>
      <c r="B28" s="1275"/>
      <c r="C28" s="1275"/>
      <c r="D28" s="1275"/>
      <c r="E28" s="1275"/>
      <c r="F28" s="1275"/>
      <c r="G28" s="1278"/>
      <c r="H28" s="1278"/>
      <c r="I28" s="1278"/>
      <c r="J28" s="1281"/>
      <c r="K28" s="1282"/>
      <c r="L28" s="1285"/>
      <c r="M28" s="1286"/>
      <c r="N28" s="1281"/>
      <c r="O28" s="1288"/>
      <c r="P28" s="14"/>
      <c r="Q28" s="1237" t="s">
        <v>630</v>
      </c>
      <c r="R28" s="1238"/>
      <c r="S28" s="1234" t="s">
        <v>184</v>
      </c>
      <c r="T28" s="1235"/>
      <c r="U28" s="1235"/>
      <c r="V28" s="1235"/>
      <c r="W28" s="1235"/>
      <c r="X28" s="1235"/>
      <c r="Y28" s="1235"/>
      <c r="Z28" s="1235"/>
      <c r="AA28" s="1236"/>
      <c r="AB28" s="809" t="s">
        <v>34</v>
      </c>
      <c r="AC28" s="1244"/>
      <c r="AD28" s="1245"/>
      <c r="AE28" s="592">
        <f>Vkladani_dat!G55</f>
        <v>0</v>
      </c>
      <c r="AF28" s="1249"/>
      <c r="AG28" s="1249"/>
      <c r="AH28" s="1250"/>
    </row>
    <row r="29" spans="1:34" ht="11.25" customHeight="1" x14ac:dyDescent="0.25">
      <c r="A29" s="1289" t="s">
        <v>660</v>
      </c>
      <c r="B29" s="1290"/>
      <c r="C29" s="1290"/>
      <c r="D29" s="1290"/>
      <c r="E29" s="1290"/>
      <c r="F29" s="1290"/>
      <c r="G29" s="1290"/>
      <c r="H29" s="1290"/>
      <c r="I29" s="1290"/>
      <c r="J29" s="1290"/>
      <c r="K29" s="1290"/>
      <c r="L29" s="1290"/>
      <c r="M29" s="1290"/>
      <c r="N29" s="1290"/>
      <c r="O29" s="1291"/>
      <c r="P29" s="14"/>
      <c r="Q29" s="1239"/>
      <c r="R29" s="1240"/>
      <c r="S29" s="400" t="s">
        <v>185</v>
      </c>
      <c r="T29" s="400"/>
      <c r="U29" s="400"/>
      <c r="V29" s="400"/>
      <c r="W29" s="400"/>
      <c r="X29" s="400"/>
      <c r="Y29" s="400"/>
      <c r="Z29" s="400"/>
      <c r="AA29" s="401"/>
      <c r="AB29" s="742" t="s">
        <v>35</v>
      </c>
      <c r="AC29" s="785"/>
      <c r="AD29" s="786"/>
      <c r="AE29" s="660">
        <f>Vkladani_dat!G56</f>
        <v>0</v>
      </c>
      <c r="AF29" s="419"/>
      <c r="AG29" s="419"/>
      <c r="AH29" s="420"/>
    </row>
    <row r="30" spans="1:34" ht="1.5" customHeight="1" x14ac:dyDescent="0.25">
      <c r="A30" s="1292"/>
      <c r="B30" s="1292"/>
      <c r="C30" s="1292"/>
      <c r="D30" s="1292"/>
      <c r="E30" s="1292"/>
      <c r="F30" s="1292"/>
      <c r="G30" s="1292"/>
      <c r="H30" s="1292"/>
      <c r="I30" s="1292"/>
      <c r="J30" s="1292"/>
      <c r="K30" s="1292"/>
      <c r="L30" s="1292"/>
      <c r="M30" s="1292"/>
      <c r="N30" s="1292"/>
      <c r="O30" s="1293"/>
      <c r="P30" s="14"/>
      <c r="Q30" s="1239"/>
      <c r="R30" s="1240"/>
      <c r="S30" s="473"/>
      <c r="T30" s="473"/>
      <c r="U30" s="473"/>
      <c r="V30" s="473"/>
      <c r="W30" s="473"/>
      <c r="X30" s="473"/>
      <c r="Y30" s="473"/>
      <c r="Z30" s="473"/>
      <c r="AA30" s="474"/>
      <c r="AB30" s="790"/>
      <c r="AC30" s="791"/>
      <c r="AD30" s="792"/>
      <c r="AE30" s="421"/>
      <c r="AF30" s="422"/>
      <c r="AG30" s="422"/>
      <c r="AH30" s="423"/>
    </row>
    <row r="31" spans="1:34" ht="9" customHeight="1" x14ac:dyDescent="0.25">
      <c r="A31" s="1293"/>
      <c r="B31" s="1293"/>
      <c r="C31" s="1293"/>
      <c r="D31" s="1293"/>
      <c r="E31" s="1293"/>
      <c r="F31" s="1293"/>
      <c r="G31" s="1293"/>
      <c r="H31" s="1293"/>
      <c r="I31" s="1293"/>
      <c r="J31" s="1293"/>
      <c r="K31" s="1293"/>
      <c r="L31" s="1293"/>
      <c r="M31" s="1293"/>
      <c r="N31" s="1293"/>
      <c r="O31" s="1293"/>
      <c r="P31" s="14"/>
      <c r="Q31" s="1239"/>
      <c r="R31" s="1240"/>
      <c r="S31" s="1080" t="s">
        <v>186</v>
      </c>
      <c r="T31" s="1080"/>
      <c r="U31" s="1080"/>
      <c r="V31" s="1080"/>
      <c r="W31" s="1080"/>
      <c r="X31" s="1080"/>
      <c r="Y31" s="1080"/>
      <c r="Z31" s="1080"/>
      <c r="AA31" s="1081"/>
      <c r="AB31" s="742" t="s">
        <v>36</v>
      </c>
      <c r="AC31" s="785"/>
      <c r="AD31" s="786"/>
      <c r="AE31" s="660">
        <f>Vkladani_dat!G57</f>
        <v>0</v>
      </c>
      <c r="AF31" s="419"/>
      <c r="AG31" s="419"/>
      <c r="AH31" s="420"/>
    </row>
    <row r="32" spans="1:34" ht="7.5" customHeight="1" x14ac:dyDescent="0.25">
      <c r="A32" s="1293"/>
      <c r="B32" s="1293"/>
      <c r="C32" s="1293"/>
      <c r="D32" s="1293"/>
      <c r="E32" s="1293"/>
      <c r="F32" s="1293"/>
      <c r="G32" s="1293"/>
      <c r="H32" s="1293"/>
      <c r="I32" s="1293"/>
      <c r="J32" s="1293"/>
      <c r="K32" s="1293"/>
      <c r="L32" s="1293"/>
      <c r="M32" s="1293"/>
      <c r="N32" s="1293"/>
      <c r="O32" s="1293"/>
      <c r="P32" s="14"/>
      <c r="Q32" s="1239"/>
      <c r="R32" s="1240"/>
      <c r="S32" s="1083"/>
      <c r="T32" s="1083"/>
      <c r="U32" s="1083"/>
      <c r="V32" s="1083"/>
      <c r="W32" s="1083"/>
      <c r="X32" s="1083"/>
      <c r="Y32" s="1083"/>
      <c r="Z32" s="1083"/>
      <c r="AA32" s="1084"/>
      <c r="AB32" s="790"/>
      <c r="AC32" s="791"/>
      <c r="AD32" s="792"/>
      <c r="AE32" s="421"/>
      <c r="AF32" s="422"/>
      <c r="AG32" s="422"/>
      <c r="AH32" s="423"/>
    </row>
    <row r="33" spans="1:34" ht="5.25" customHeight="1" x14ac:dyDescent="0.25">
      <c r="A33" s="1115" t="s">
        <v>167</v>
      </c>
      <c r="B33" s="1115"/>
      <c r="C33" s="1115"/>
      <c r="D33" s="1115"/>
      <c r="E33" s="1115"/>
      <c r="F33" s="1115"/>
      <c r="G33" s="1115"/>
      <c r="H33" s="1115"/>
      <c r="I33" s="1115"/>
      <c r="J33" s="1115"/>
      <c r="K33" s="1115"/>
      <c r="L33" s="1115"/>
      <c r="M33" s="1115"/>
      <c r="N33" s="1115"/>
      <c r="O33" s="547"/>
      <c r="P33" s="14"/>
      <c r="Q33" s="1239"/>
      <c r="R33" s="1240"/>
      <c r="S33" s="1080" t="s">
        <v>187</v>
      </c>
      <c r="T33" s="1080"/>
      <c r="U33" s="1080"/>
      <c r="V33" s="1080"/>
      <c r="W33" s="1080"/>
      <c r="X33" s="1080"/>
      <c r="Y33" s="1080"/>
      <c r="Z33" s="1080"/>
      <c r="AA33" s="1081"/>
      <c r="AB33" s="742" t="s">
        <v>37</v>
      </c>
      <c r="AC33" s="410"/>
      <c r="AD33" s="411"/>
      <c r="AE33" s="660">
        <f>Vkladani_dat!G58</f>
        <v>0</v>
      </c>
      <c r="AF33" s="419"/>
      <c r="AG33" s="419"/>
      <c r="AH33" s="420"/>
    </row>
    <row r="34" spans="1:34" ht="7.5" customHeight="1" thickBot="1" x14ac:dyDescent="0.3">
      <c r="A34" s="1116"/>
      <c r="B34" s="1116"/>
      <c r="C34" s="1116"/>
      <c r="D34" s="1116"/>
      <c r="E34" s="1116"/>
      <c r="F34" s="1116"/>
      <c r="G34" s="1116"/>
      <c r="H34" s="1116"/>
      <c r="I34" s="1116"/>
      <c r="J34" s="1116"/>
      <c r="K34" s="1116"/>
      <c r="L34" s="1116"/>
      <c r="M34" s="1116"/>
      <c r="N34" s="1116"/>
      <c r="O34" s="407"/>
      <c r="P34" s="14"/>
      <c r="Q34" s="1239"/>
      <c r="R34" s="1240"/>
      <c r="S34" s="1083"/>
      <c r="T34" s="1083"/>
      <c r="U34" s="1083"/>
      <c r="V34" s="1083"/>
      <c r="W34" s="1083"/>
      <c r="X34" s="1083"/>
      <c r="Y34" s="1083"/>
      <c r="Z34" s="1083"/>
      <c r="AA34" s="1084"/>
      <c r="AB34" s="415"/>
      <c r="AC34" s="416"/>
      <c r="AD34" s="417"/>
      <c r="AE34" s="421"/>
      <c r="AF34" s="422"/>
      <c r="AG34" s="422"/>
      <c r="AH34" s="423"/>
    </row>
    <row r="35" spans="1:34" ht="6.75" customHeight="1" x14ac:dyDescent="0.25">
      <c r="A35" s="1117"/>
      <c r="B35" s="1118"/>
      <c r="C35" s="1118"/>
      <c r="D35" s="1118"/>
      <c r="E35" s="1118"/>
      <c r="F35" s="1118"/>
      <c r="G35" s="1118"/>
      <c r="H35" s="1118"/>
      <c r="I35" s="1119"/>
      <c r="J35" s="1029" t="s">
        <v>458</v>
      </c>
      <c r="K35" s="1123"/>
      <c r="L35" s="1124" t="s">
        <v>169</v>
      </c>
      <c r="M35" s="772"/>
      <c r="N35" s="772"/>
      <c r="O35" s="773"/>
      <c r="P35" s="14"/>
      <c r="Q35" s="1239"/>
      <c r="R35" s="1240"/>
      <c r="S35" s="698" t="s">
        <v>188</v>
      </c>
      <c r="T35" s="470"/>
      <c r="U35" s="470"/>
      <c r="V35" s="470"/>
      <c r="W35" s="470"/>
      <c r="X35" s="470"/>
      <c r="Y35" s="470"/>
      <c r="Z35" s="470"/>
      <c r="AA35" s="471"/>
      <c r="AB35" s="742" t="s">
        <v>38</v>
      </c>
      <c r="AC35" s="410"/>
      <c r="AD35" s="411"/>
      <c r="AE35" s="660">
        <f>Vkladani_dat!G59</f>
        <v>0</v>
      </c>
      <c r="AF35" s="419"/>
      <c r="AG35" s="419"/>
      <c r="AH35" s="420"/>
    </row>
    <row r="36" spans="1:34" ht="6" customHeight="1" x14ac:dyDescent="0.25">
      <c r="A36" s="1120"/>
      <c r="B36" s="1121"/>
      <c r="C36" s="1121"/>
      <c r="D36" s="1121"/>
      <c r="E36" s="1121"/>
      <c r="F36" s="1121"/>
      <c r="G36" s="1121"/>
      <c r="H36" s="1121"/>
      <c r="I36" s="1122"/>
      <c r="J36" s="736"/>
      <c r="K36" s="1034"/>
      <c r="L36" s="736"/>
      <c r="M36" s="774"/>
      <c r="N36" s="774"/>
      <c r="O36" s="737"/>
      <c r="P36" s="14"/>
      <c r="Q36" s="1239"/>
      <c r="R36" s="1240"/>
      <c r="S36" s="400"/>
      <c r="T36" s="400"/>
      <c r="U36" s="400"/>
      <c r="V36" s="400"/>
      <c r="W36" s="400"/>
      <c r="X36" s="400"/>
      <c r="Y36" s="400"/>
      <c r="Z36" s="400"/>
      <c r="AA36" s="401"/>
      <c r="AB36" s="415"/>
      <c r="AC36" s="416"/>
      <c r="AD36" s="417"/>
      <c r="AE36" s="421"/>
      <c r="AF36" s="422"/>
      <c r="AG36" s="422"/>
      <c r="AH36" s="423"/>
    </row>
    <row r="37" spans="1:34" ht="13.15" customHeight="1" x14ac:dyDescent="0.25">
      <c r="A37" s="849" t="s">
        <v>170</v>
      </c>
      <c r="B37" s="850"/>
      <c r="C37" s="850"/>
      <c r="D37" s="850"/>
      <c r="E37" s="850"/>
      <c r="F37" s="850"/>
      <c r="G37" s="850"/>
      <c r="H37" s="850"/>
      <c r="I37" s="886"/>
      <c r="J37" s="887">
        <v>1</v>
      </c>
      <c r="K37" s="886"/>
      <c r="L37" s="887">
        <v>2</v>
      </c>
      <c r="M37" s="850"/>
      <c r="N37" s="850"/>
      <c r="O37" s="888"/>
      <c r="P37" s="14"/>
      <c r="Q37" s="1239"/>
      <c r="R37" s="1240"/>
      <c r="S37" s="348" t="s">
        <v>142</v>
      </c>
      <c r="T37" s="1113"/>
      <c r="U37" s="1113"/>
      <c r="V37" s="1113"/>
      <c r="W37" s="1113"/>
      <c r="X37" s="1113"/>
      <c r="Y37" s="1113"/>
      <c r="Z37" s="1113"/>
      <c r="AA37" s="1114"/>
      <c r="AB37" s="1008" t="s">
        <v>39</v>
      </c>
      <c r="AC37" s="1006"/>
      <c r="AD37" s="1007"/>
      <c r="AE37" s="660">
        <f>Vkladani_dat!G60</f>
        <v>0</v>
      </c>
      <c r="AF37" s="419"/>
      <c r="AG37" s="419"/>
      <c r="AH37" s="420"/>
    </row>
    <row r="38" spans="1:34" ht="5.25" customHeight="1" x14ac:dyDescent="0.25">
      <c r="A38" s="943" t="s">
        <v>465</v>
      </c>
      <c r="B38" s="470"/>
      <c r="C38" s="470"/>
      <c r="D38" s="470"/>
      <c r="E38" s="470"/>
      <c r="F38" s="470"/>
      <c r="G38" s="470"/>
      <c r="H38" s="470"/>
      <c r="I38" s="471"/>
      <c r="J38" s="742" t="s">
        <v>5</v>
      </c>
      <c r="K38" s="411"/>
      <c r="L38" s="660">
        <f>Vkladani_dat!G18</f>
        <v>0</v>
      </c>
      <c r="M38" s="419"/>
      <c r="N38" s="419"/>
      <c r="O38" s="420"/>
      <c r="P38" s="14"/>
      <c r="Q38" s="1239"/>
      <c r="R38" s="1240"/>
      <c r="S38" s="1080" t="s">
        <v>173</v>
      </c>
      <c r="T38" s="1080"/>
      <c r="U38" s="1080"/>
      <c r="V38" s="1080"/>
      <c r="W38" s="1080"/>
      <c r="X38" s="1080"/>
      <c r="Y38" s="1080"/>
      <c r="Z38" s="1080"/>
      <c r="AA38" s="1081"/>
      <c r="AB38" s="809" t="s">
        <v>40</v>
      </c>
      <c r="AC38" s="1006"/>
      <c r="AD38" s="1007"/>
      <c r="AE38" s="660">
        <f>Vkladani_dat!G61</f>
        <v>0</v>
      </c>
      <c r="AF38" s="419"/>
      <c r="AG38" s="419"/>
      <c r="AH38" s="420"/>
    </row>
    <row r="39" spans="1:34" ht="8.25" customHeight="1" x14ac:dyDescent="0.25">
      <c r="A39" s="573"/>
      <c r="B39" s="400"/>
      <c r="C39" s="400"/>
      <c r="D39" s="400"/>
      <c r="E39" s="400"/>
      <c r="F39" s="400"/>
      <c r="G39" s="400"/>
      <c r="H39" s="400"/>
      <c r="I39" s="401"/>
      <c r="J39" s="412"/>
      <c r="K39" s="414"/>
      <c r="L39" s="421"/>
      <c r="M39" s="422"/>
      <c r="N39" s="422"/>
      <c r="O39" s="423"/>
      <c r="P39" s="14"/>
      <c r="Q39" s="1239"/>
      <c r="R39" s="1240"/>
      <c r="S39" s="1083"/>
      <c r="T39" s="1083"/>
      <c r="U39" s="1083"/>
      <c r="V39" s="1083"/>
      <c r="W39" s="1083"/>
      <c r="X39" s="1083"/>
      <c r="Y39" s="1083"/>
      <c r="Z39" s="1083"/>
      <c r="AA39" s="1084"/>
      <c r="AB39" s="1008"/>
      <c r="AC39" s="1006"/>
      <c r="AD39" s="1007"/>
      <c r="AE39" s="421"/>
      <c r="AF39" s="422"/>
      <c r="AG39" s="422"/>
      <c r="AH39" s="423"/>
    </row>
    <row r="40" spans="1:34" ht="6.75" customHeight="1" x14ac:dyDescent="0.25">
      <c r="A40" s="504"/>
      <c r="B40" s="473"/>
      <c r="C40" s="473"/>
      <c r="D40" s="473"/>
      <c r="E40" s="473"/>
      <c r="F40" s="473"/>
      <c r="G40" s="473"/>
      <c r="H40" s="473"/>
      <c r="I40" s="474"/>
      <c r="J40" s="415"/>
      <c r="K40" s="417"/>
      <c r="L40" s="424"/>
      <c r="M40" s="425"/>
      <c r="N40" s="425"/>
      <c r="O40" s="426"/>
      <c r="P40" s="14"/>
      <c r="Q40" s="1239"/>
      <c r="R40" s="1240"/>
      <c r="S40" s="1080" t="s">
        <v>174</v>
      </c>
      <c r="T40" s="1080"/>
      <c r="U40" s="1080"/>
      <c r="V40" s="1080"/>
      <c r="W40" s="1080"/>
      <c r="X40" s="1080"/>
      <c r="Y40" s="1080"/>
      <c r="Z40" s="1080"/>
      <c r="AA40" s="1081"/>
      <c r="AB40" s="809" t="s">
        <v>41</v>
      </c>
      <c r="AC40" s="1006"/>
      <c r="AD40" s="1007"/>
      <c r="AE40" s="660">
        <f>Vkladani_dat!G62</f>
        <v>0</v>
      </c>
      <c r="AF40" s="419"/>
      <c r="AG40" s="419"/>
      <c r="AH40" s="420"/>
    </row>
    <row r="41" spans="1:34" ht="6.75" customHeight="1" x14ac:dyDescent="0.25">
      <c r="A41" s="1104" t="s">
        <v>467</v>
      </c>
      <c r="B41" s="1105"/>
      <c r="C41" s="1105"/>
      <c r="D41" s="1105"/>
      <c r="E41" s="1105"/>
      <c r="F41" s="1105"/>
      <c r="G41" s="1105"/>
      <c r="H41" s="1105"/>
      <c r="I41" s="1106"/>
      <c r="J41" s="809" t="s">
        <v>6</v>
      </c>
      <c r="K41" s="1007"/>
      <c r="L41" s="660">
        <f>Vkladani_dat!G19</f>
        <v>0</v>
      </c>
      <c r="M41" s="419"/>
      <c r="N41" s="419"/>
      <c r="O41" s="420"/>
      <c r="P41" s="14"/>
      <c r="Q41" s="1239"/>
      <c r="R41" s="1240"/>
      <c r="S41" s="1083"/>
      <c r="T41" s="1083"/>
      <c r="U41" s="1083"/>
      <c r="V41" s="1083"/>
      <c r="W41" s="1083"/>
      <c r="X41" s="1083"/>
      <c r="Y41" s="1083"/>
      <c r="Z41" s="1083"/>
      <c r="AA41" s="1084"/>
      <c r="AB41" s="1008"/>
      <c r="AC41" s="1006"/>
      <c r="AD41" s="1007"/>
      <c r="AE41" s="421"/>
      <c r="AF41" s="422"/>
      <c r="AG41" s="422"/>
      <c r="AH41" s="423"/>
    </row>
    <row r="42" spans="1:34" ht="6.75" customHeight="1" x14ac:dyDescent="0.25">
      <c r="A42" s="1107"/>
      <c r="B42" s="1108"/>
      <c r="C42" s="1108"/>
      <c r="D42" s="1108"/>
      <c r="E42" s="1108"/>
      <c r="F42" s="1108"/>
      <c r="G42" s="1108"/>
      <c r="H42" s="1108"/>
      <c r="I42" s="1109"/>
      <c r="J42" s="1008"/>
      <c r="K42" s="1007"/>
      <c r="L42" s="421"/>
      <c r="M42" s="422"/>
      <c r="N42" s="422"/>
      <c r="O42" s="423"/>
      <c r="P42" s="14"/>
      <c r="Q42" s="1239"/>
      <c r="R42" s="1240"/>
      <c r="S42" s="1080" t="s">
        <v>466</v>
      </c>
      <c r="T42" s="1080"/>
      <c r="U42" s="1080"/>
      <c r="V42" s="1080"/>
      <c r="W42" s="1080"/>
      <c r="X42" s="1080"/>
      <c r="Y42" s="1080"/>
      <c r="Z42" s="1080"/>
      <c r="AA42" s="1081"/>
      <c r="AB42" s="809" t="s">
        <v>42</v>
      </c>
      <c r="AC42" s="1006"/>
      <c r="AD42" s="1007"/>
      <c r="AE42" s="660">
        <f>Vkladani_dat!G63</f>
        <v>0</v>
      </c>
      <c r="AF42" s="419"/>
      <c r="AG42" s="419"/>
      <c r="AH42" s="420"/>
    </row>
    <row r="43" spans="1:34" ht="6.75" customHeight="1" x14ac:dyDescent="0.25">
      <c r="A43" s="1110"/>
      <c r="B43" s="1111"/>
      <c r="C43" s="1111"/>
      <c r="D43" s="1111"/>
      <c r="E43" s="1111"/>
      <c r="F43" s="1111"/>
      <c r="G43" s="1111"/>
      <c r="H43" s="1111"/>
      <c r="I43" s="1112"/>
      <c r="J43" s="1008"/>
      <c r="K43" s="1007"/>
      <c r="L43" s="424"/>
      <c r="M43" s="425"/>
      <c r="N43" s="425"/>
      <c r="O43" s="426"/>
      <c r="P43" s="14"/>
      <c r="Q43" s="1239"/>
      <c r="R43" s="1240"/>
      <c r="S43" s="1083"/>
      <c r="T43" s="1083"/>
      <c r="U43" s="1083"/>
      <c r="V43" s="1083"/>
      <c r="W43" s="1083"/>
      <c r="X43" s="1083"/>
      <c r="Y43" s="1083"/>
      <c r="Z43" s="1083"/>
      <c r="AA43" s="1084"/>
      <c r="AB43" s="1008"/>
      <c r="AC43" s="1006"/>
      <c r="AD43" s="1007"/>
      <c r="AE43" s="421"/>
      <c r="AF43" s="422"/>
      <c r="AG43" s="422"/>
      <c r="AH43" s="423"/>
    </row>
    <row r="44" spans="1:34" ht="6.75" customHeight="1" x14ac:dyDescent="0.25">
      <c r="A44" s="1059" t="s">
        <v>468</v>
      </c>
      <c r="B44" s="1091" t="s">
        <v>172</v>
      </c>
      <c r="C44" s="959"/>
      <c r="D44" s="959"/>
      <c r="E44" s="959"/>
      <c r="F44" s="959"/>
      <c r="G44" s="959"/>
      <c r="H44" s="959"/>
      <c r="I44" s="960"/>
      <c r="J44" s="742" t="s">
        <v>7</v>
      </c>
      <c r="K44" s="786"/>
      <c r="L44" s="660">
        <f>Vkladani_dat!G20</f>
        <v>0</v>
      </c>
      <c r="M44" s="419"/>
      <c r="N44" s="419"/>
      <c r="O44" s="420"/>
      <c r="P44" s="14"/>
      <c r="Q44" s="1239"/>
      <c r="R44" s="1240"/>
      <c r="S44" s="1080" t="s">
        <v>149</v>
      </c>
      <c r="T44" s="1080"/>
      <c r="U44" s="1080"/>
      <c r="V44" s="1080"/>
      <c r="W44" s="1080"/>
      <c r="X44" s="1080"/>
      <c r="Y44" s="1080"/>
      <c r="Z44" s="1080"/>
      <c r="AA44" s="1081"/>
      <c r="AB44" s="809" t="s">
        <v>43</v>
      </c>
      <c r="AC44" s="1006"/>
      <c r="AD44" s="1007"/>
      <c r="AE44" s="660">
        <f>Vkladani_dat!G64</f>
        <v>0</v>
      </c>
      <c r="AF44" s="419"/>
      <c r="AG44" s="419"/>
      <c r="AH44" s="420"/>
    </row>
    <row r="45" spans="1:34" ht="6.75" customHeight="1" x14ac:dyDescent="0.25">
      <c r="A45" s="1060"/>
      <c r="B45" s="1092"/>
      <c r="C45" s="962"/>
      <c r="D45" s="962"/>
      <c r="E45" s="962"/>
      <c r="F45" s="962"/>
      <c r="G45" s="962"/>
      <c r="H45" s="962"/>
      <c r="I45" s="963"/>
      <c r="J45" s="790"/>
      <c r="K45" s="792"/>
      <c r="L45" s="421"/>
      <c r="M45" s="422"/>
      <c r="N45" s="422"/>
      <c r="O45" s="423"/>
      <c r="P45" s="14"/>
      <c r="Q45" s="1239"/>
      <c r="R45" s="1240"/>
      <c r="S45" s="1083"/>
      <c r="T45" s="1083"/>
      <c r="U45" s="1083"/>
      <c r="V45" s="1083"/>
      <c r="W45" s="1083"/>
      <c r="X45" s="1083"/>
      <c r="Y45" s="1083"/>
      <c r="Z45" s="1083"/>
      <c r="AA45" s="1084"/>
      <c r="AB45" s="1008"/>
      <c r="AC45" s="1006"/>
      <c r="AD45" s="1007"/>
      <c r="AE45" s="421"/>
      <c r="AF45" s="422"/>
      <c r="AG45" s="422"/>
      <c r="AH45" s="423"/>
    </row>
    <row r="46" spans="1:34" ht="6.75" customHeight="1" x14ac:dyDescent="0.25">
      <c r="A46" s="1060"/>
      <c r="B46" s="1091" t="s">
        <v>141</v>
      </c>
      <c r="C46" s="959"/>
      <c r="D46" s="959"/>
      <c r="E46" s="959"/>
      <c r="F46" s="959"/>
      <c r="G46" s="959"/>
      <c r="H46" s="959"/>
      <c r="I46" s="960"/>
      <c r="J46" s="742" t="s">
        <v>8</v>
      </c>
      <c r="K46" s="786"/>
      <c r="L46" s="660">
        <f>Vkladani_dat!G21</f>
        <v>0</v>
      </c>
      <c r="M46" s="419"/>
      <c r="N46" s="419"/>
      <c r="O46" s="420"/>
      <c r="P46" s="14"/>
      <c r="Q46" s="1239"/>
      <c r="R46" s="1240"/>
      <c r="S46" s="1080" t="s">
        <v>143</v>
      </c>
      <c r="T46" s="1080"/>
      <c r="U46" s="1080"/>
      <c r="V46" s="1080"/>
      <c r="W46" s="1080"/>
      <c r="X46" s="1080"/>
      <c r="Y46" s="1080"/>
      <c r="Z46" s="1080"/>
      <c r="AA46" s="1081"/>
      <c r="AB46" s="809" t="s">
        <v>44</v>
      </c>
      <c r="AC46" s="1006"/>
      <c r="AD46" s="1007"/>
      <c r="AE46" s="660">
        <f>Vkladani_dat!G65</f>
        <v>0</v>
      </c>
      <c r="AF46" s="419"/>
      <c r="AG46" s="419"/>
      <c r="AH46" s="420"/>
    </row>
    <row r="47" spans="1:34" ht="6.75" customHeight="1" x14ac:dyDescent="0.25">
      <c r="A47" s="1060"/>
      <c r="B47" s="1092"/>
      <c r="C47" s="962"/>
      <c r="D47" s="962"/>
      <c r="E47" s="962"/>
      <c r="F47" s="962"/>
      <c r="G47" s="962"/>
      <c r="H47" s="962"/>
      <c r="I47" s="963"/>
      <c r="J47" s="790"/>
      <c r="K47" s="792"/>
      <c r="L47" s="421"/>
      <c r="M47" s="422"/>
      <c r="N47" s="422"/>
      <c r="O47" s="423"/>
      <c r="P47" s="14"/>
      <c r="Q47" s="1239"/>
      <c r="R47" s="1240"/>
      <c r="S47" s="1083"/>
      <c r="T47" s="1083"/>
      <c r="U47" s="1083"/>
      <c r="V47" s="1083"/>
      <c r="W47" s="1083"/>
      <c r="X47" s="1083"/>
      <c r="Y47" s="1083"/>
      <c r="Z47" s="1083"/>
      <c r="AA47" s="1084"/>
      <c r="AB47" s="1008"/>
      <c r="AC47" s="1006"/>
      <c r="AD47" s="1007"/>
      <c r="AE47" s="421"/>
      <c r="AF47" s="422"/>
      <c r="AG47" s="422"/>
      <c r="AH47" s="423"/>
    </row>
    <row r="48" spans="1:34" ht="6.75" customHeight="1" x14ac:dyDescent="0.25">
      <c r="A48" s="1060"/>
      <c r="B48" s="1091" t="s">
        <v>142</v>
      </c>
      <c r="C48" s="959"/>
      <c r="D48" s="959"/>
      <c r="E48" s="959"/>
      <c r="F48" s="959"/>
      <c r="G48" s="959"/>
      <c r="H48" s="959"/>
      <c r="I48" s="960"/>
      <c r="J48" s="742" t="s">
        <v>9</v>
      </c>
      <c r="K48" s="786"/>
      <c r="L48" s="660">
        <f>Vkladani_dat!G22</f>
        <v>0</v>
      </c>
      <c r="M48" s="419"/>
      <c r="N48" s="419"/>
      <c r="O48" s="420"/>
      <c r="P48" s="14"/>
      <c r="Q48" s="1239"/>
      <c r="R48" s="1240"/>
      <c r="S48" s="1080" t="s">
        <v>144</v>
      </c>
      <c r="T48" s="1080"/>
      <c r="U48" s="1080"/>
      <c r="V48" s="1080"/>
      <c r="W48" s="1080"/>
      <c r="X48" s="1080"/>
      <c r="Y48" s="1080"/>
      <c r="Z48" s="1080"/>
      <c r="AA48" s="1081"/>
      <c r="AB48" s="809" t="s">
        <v>45</v>
      </c>
      <c r="AC48" s="1006"/>
      <c r="AD48" s="1007"/>
      <c r="AE48" s="660">
        <f>Vkladani_dat!G66</f>
        <v>0</v>
      </c>
      <c r="AF48" s="419"/>
      <c r="AG48" s="419"/>
      <c r="AH48" s="420"/>
    </row>
    <row r="49" spans="1:34" ht="6.75" customHeight="1" x14ac:dyDescent="0.25">
      <c r="A49" s="1060"/>
      <c r="B49" s="1092"/>
      <c r="C49" s="962"/>
      <c r="D49" s="962"/>
      <c r="E49" s="962"/>
      <c r="F49" s="962"/>
      <c r="G49" s="962"/>
      <c r="H49" s="962"/>
      <c r="I49" s="963"/>
      <c r="J49" s="790"/>
      <c r="K49" s="792"/>
      <c r="L49" s="421"/>
      <c r="M49" s="422"/>
      <c r="N49" s="422"/>
      <c r="O49" s="423"/>
      <c r="P49" s="14"/>
      <c r="Q49" s="1239"/>
      <c r="R49" s="1240"/>
      <c r="S49" s="1083"/>
      <c r="T49" s="1083"/>
      <c r="U49" s="1083"/>
      <c r="V49" s="1083"/>
      <c r="W49" s="1083"/>
      <c r="X49" s="1083"/>
      <c r="Y49" s="1083"/>
      <c r="Z49" s="1083"/>
      <c r="AA49" s="1084"/>
      <c r="AB49" s="1008"/>
      <c r="AC49" s="1006"/>
      <c r="AD49" s="1007"/>
      <c r="AE49" s="421"/>
      <c r="AF49" s="422"/>
      <c r="AG49" s="422"/>
      <c r="AH49" s="423"/>
    </row>
    <row r="50" spans="1:34" ht="6.75" customHeight="1" x14ac:dyDescent="0.25">
      <c r="A50" s="1060"/>
      <c r="B50" s="959" t="s">
        <v>173</v>
      </c>
      <c r="C50" s="959"/>
      <c r="D50" s="959"/>
      <c r="E50" s="959"/>
      <c r="F50" s="959"/>
      <c r="G50" s="959"/>
      <c r="H50" s="959"/>
      <c r="I50" s="960"/>
      <c r="J50" s="742" t="s">
        <v>10</v>
      </c>
      <c r="K50" s="786"/>
      <c r="L50" s="660">
        <f>Vkladani_dat!G23</f>
        <v>0</v>
      </c>
      <c r="M50" s="419"/>
      <c r="N50" s="419"/>
      <c r="O50" s="420"/>
      <c r="P50" s="14"/>
      <c r="Q50" s="1239"/>
      <c r="R50" s="1240"/>
      <c r="S50" s="1080" t="s">
        <v>176</v>
      </c>
      <c r="T50" s="1080"/>
      <c r="U50" s="1080"/>
      <c r="V50" s="1080"/>
      <c r="W50" s="1080"/>
      <c r="X50" s="1080"/>
      <c r="Y50" s="1080"/>
      <c r="Z50" s="1080"/>
      <c r="AA50" s="1081"/>
      <c r="AB50" s="809" t="s">
        <v>46</v>
      </c>
      <c r="AC50" s="1006"/>
      <c r="AD50" s="1007"/>
      <c r="AE50" s="660">
        <f>Vkladani_dat!G67</f>
        <v>0</v>
      </c>
      <c r="AF50" s="419"/>
      <c r="AG50" s="419"/>
      <c r="AH50" s="420"/>
    </row>
    <row r="51" spans="1:34" ht="6.75" customHeight="1" x14ac:dyDescent="0.25">
      <c r="A51" s="1060"/>
      <c r="B51" s="962"/>
      <c r="C51" s="962"/>
      <c r="D51" s="962"/>
      <c r="E51" s="962"/>
      <c r="F51" s="962"/>
      <c r="G51" s="962"/>
      <c r="H51" s="962"/>
      <c r="I51" s="963"/>
      <c r="J51" s="790"/>
      <c r="K51" s="792"/>
      <c r="L51" s="421"/>
      <c r="M51" s="422"/>
      <c r="N51" s="422"/>
      <c r="O51" s="423"/>
      <c r="P51" s="14"/>
      <c r="Q51" s="1239"/>
      <c r="R51" s="1240"/>
      <c r="S51" s="1083"/>
      <c r="T51" s="1083"/>
      <c r="U51" s="1083"/>
      <c r="V51" s="1083"/>
      <c r="W51" s="1083"/>
      <c r="X51" s="1083"/>
      <c r="Y51" s="1083"/>
      <c r="Z51" s="1083"/>
      <c r="AA51" s="1084"/>
      <c r="AB51" s="1008"/>
      <c r="AC51" s="1006"/>
      <c r="AD51" s="1007"/>
      <c r="AE51" s="421"/>
      <c r="AF51" s="422"/>
      <c r="AG51" s="422"/>
      <c r="AH51" s="423"/>
    </row>
    <row r="52" spans="1:34" ht="6.75" customHeight="1" x14ac:dyDescent="0.25">
      <c r="A52" s="1060"/>
      <c r="B52" s="959" t="s">
        <v>174</v>
      </c>
      <c r="C52" s="959"/>
      <c r="D52" s="959"/>
      <c r="E52" s="959"/>
      <c r="F52" s="959"/>
      <c r="G52" s="959"/>
      <c r="H52" s="959"/>
      <c r="I52" s="960"/>
      <c r="J52" s="742" t="s">
        <v>11</v>
      </c>
      <c r="K52" s="786"/>
      <c r="L52" s="660">
        <f>Vkladani_dat!G24</f>
        <v>0</v>
      </c>
      <c r="M52" s="419"/>
      <c r="N52" s="419"/>
      <c r="O52" s="420"/>
      <c r="P52" s="14"/>
      <c r="Q52" s="1239"/>
      <c r="R52" s="1240"/>
      <c r="S52" s="1080" t="s">
        <v>150</v>
      </c>
      <c r="T52" s="1080"/>
      <c r="U52" s="1080"/>
      <c r="V52" s="1080"/>
      <c r="W52" s="1080"/>
      <c r="X52" s="1080"/>
      <c r="Y52" s="1080"/>
      <c r="Z52" s="1080"/>
      <c r="AA52" s="1081"/>
      <c r="AB52" s="809" t="s">
        <v>47</v>
      </c>
      <c r="AC52" s="1006"/>
      <c r="AD52" s="1007"/>
      <c r="AE52" s="660">
        <f>Vkladani_dat!G68</f>
        <v>0</v>
      </c>
      <c r="AF52" s="419"/>
      <c r="AG52" s="419"/>
      <c r="AH52" s="420"/>
    </row>
    <row r="53" spans="1:34" ht="6.75" customHeight="1" x14ac:dyDescent="0.25">
      <c r="A53" s="1060"/>
      <c r="B53" s="962"/>
      <c r="C53" s="962"/>
      <c r="D53" s="962"/>
      <c r="E53" s="962"/>
      <c r="F53" s="962"/>
      <c r="G53" s="962"/>
      <c r="H53" s="962"/>
      <c r="I53" s="963"/>
      <c r="J53" s="790"/>
      <c r="K53" s="792"/>
      <c r="L53" s="421"/>
      <c r="M53" s="422"/>
      <c r="N53" s="422"/>
      <c r="O53" s="423"/>
      <c r="P53" s="14"/>
      <c r="Q53" s="1241"/>
      <c r="R53" s="1242"/>
      <c r="S53" s="1093"/>
      <c r="T53" s="1093"/>
      <c r="U53" s="1093"/>
      <c r="V53" s="1093"/>
      <c r="W53" s="1093"/>
      <c r="X53" s="1093"/>
      <c r="Y53" s="1093"/>
      <c r="Z53" s="1093"/>
      <c r="AA53" s="1094"/>
      <c r="AB53" s="1008"/>
      <c r="AC53" s="1006"/>
      <c r="AD53" s="1007"/>
      <c r="AE53" s="421"/>
      <c r="AF53" s="422"/>
      <c r="AG53" s="422"/>
      <c r="AH53" s="423"/>
    </row>
    <row r="54" spans="1:34" ht="6.75" customHeight="1" x14ac:dyDescent="0.25">
      <c r="A54" s="1060"/>
      <c r="B54" s="959" t="s">
        <v>175</v>
      </c>
      <c r="C54" s="959"/>
      <c r="D54" s="959"/>
      <c r="E54" s="959"/>
      <c r="F54" s="959"/>
      <c r="G54" s="959"/>
      <c r="H54" s="959"/>
      <c r="I54" s="960"/>
      <c r="J54" s="742" t="s">
        <v>12</v>
      </c>
      <c r="K54" s="786"/>
      <c r="L54" s="660">
        <f>Vkladani_dat!G25</f>
        <v>0</v>
      </c>
      <c r="M54" s="419"/>
      <c r="N54" s="419"/>
      <c r="O54" s="420"/>
      <c r="P54" s="14"/>
      <c r="Q54" s="1095" t="s">
        <v>629</v>
      </c>
      <c r="R54" s="1096"/>
      <c r="S54" s="1096"/>
      <c r="T54" s="1096"/>
      <c r="U54" s="1096"/>
      <c r="V54" s="1096"/>
      <c r="W54" s="1096"/>
      <c r="X54" s="1096"/>
      <c r="Y54" s="1096"/>
      <c r="Z54" s="1096"/>
      <c r="AA54" s="1097"/>
      <c r="AB54" s="809" t="s">
        <v>48</v>
      </c>
      <c r="AC54" s="1006"/>
      <c r="AD54" s="1007"/>
      <c r="AE54" s="660">
        <f>Vkladani_dat!G69</f>
        <v>0</v>
      </c>
      <c r="AF54" s="419"/>
      <c r="AG54" s="419"/>
      <c r="AH54" s="420"/>
    </row>
    <row r="55" spans="1:34" ht="6.75" customHeight="1" x14ac:dyDescent="0.25">
      <c r="A55" s="1060"/>
      <c r="B55" s="962"/>
      <c r="C55" s="962"/>
      <c r="D55" s="962"/>
      <c r="E55" s="962"/>
      <c r="F55" s="962"/>
      <c r="G55" s="962"/>
      <c r="H55" s="962"/>
      <c r="I55" s="963"/>
      <c r="J55" s="790"/>
      <c r="K55" s="792"/>
      <c r="L55" s="421"/>
      <c r="M55" s="422"/>
      <c r="N55" s="422"/>
      <c r="O55" s="423"/>
      <c r="P55" s="14"/>
      <c r="Q55" s="1098"/>
      <c r="R55" s="1099"/>
      <c r="S55" s="1099"/>
      <c r="T55" s="1099"/>
      <c r="U55" s="1099"/>
      <c r="V55" s="1099"/>
      <c r="W55" s="1099"/>
      <c r="X55" s="1099"/>
      <c r="Y55" s="1099"/>
      <c r="Z55" s="1099"/>
      <c r="AA55" s="1100"/>
      <c r="AB55" s="1008"/>
      <c r="AC55" s="1006"/>
      <c r="AD55" s="1007"/>
      <c r="AE55" s="424"/>
      <c r="AF55" s="425"/>
      <c r="AG55" s="425"/>
      <c r="AH55" s="426"/>
    </row>
    <row r="56" spans="1:34" ht="6.75" customHeight="1" x14ac:dyDescent="0.25">
      <c r="A56" s="1060"/>
      <c r="B56" s="959" t="s">
        <v>149</v>
      </c>
      <c r="C56" s="959"/>
      <c r="D56" s="959"/>
      <c r="E56" s="959"/>
      <c r="F56" s="959"/>
      <c r="G56" s="959"/>
      <c r="H56" s="959"/>
      <c r="I56" s="960"/>
      <c r="J56" s="742" t="s">
        <v>13</v>
      </c>
      <c r="K56" s="786"/>
      <c r="L56" s="660">
        <f>Vkladani_dat!G26</f>
        <v>0</v>
      </c>
      <c r="M56" s="419"/>
      <c r="N56" s="419"/>
      <c r="O56" s="420"/>
      <c r="P56" s="14"/>
      <c r="Q56" s="1095" t="s">
        <v>627</v>
      </c>
      <c r="R56" s="1096"/>
      <c r="S56" s="1096"/>
      <c r="T56" s="1096"/>
      <c r="U56" s="1096"/>
      <c r="V56" s="1096"/>
      <c r="W56" s="1096"/>
      <c r="X56" s="1096"/>
      <c r="Y56" s="1096"/>
      <c r="Z56" s="1096"/>
      <c r="AA56" s="1097"/>
      <c r="AB56" s="790" t="s">
        <v>628</v>
      </c>
      <c r="AC56" s="416"/>
      <c r="AD56" s="417"/>
      <c r="AE56" s="795">
        <f>Vkladani_dat!G70</f>
        <v>0</v>
      </c>
      <c r="AF56" s="422"/>
      <c r="AG56" s="422"/>
      <c r="AH56" s="423"/>
    </row>
    <row r="57" spans="1:34" ht="6.75" customHeight="1" thickBot="1" x14ac:dyDescent="0.3">
      <c r="A57" s="1060"/>
      <c r="B57" s="962"/>
      <c r="C57" s="962"/>
      <c r="D57" s="962"/>
      <c r="E57" s="962"/>
      <c r="F57" s="962"/>
      <c r="G57" s="962"/>
      <c r="H57" s="962"/>
      <c r="I57" s="963"/>
      <c r="J57" s="790"/>
      <c r="K57" s="792"/>
      <c r="L57" s="421"/>
      <c r="M57" s="422"/>
      <c r="N57" s="422"/>
      <c r="O57" s="423"/>
      <c r="P57" s="14"/>
      <c r="Q57" s="1101"/>
      <c r="R57" s="1102"/>
      <c r="S57" s="1102"/>
      <c r="T57" s="1102"/>
      <c r="U57" s="1102"/>
      <c r="V57" s="1102"/>
      <c r="W57" s="1102"/>
      <c r="X57" s="1102"/>
      <c r="Y57" s="1102"/>
      <c r="Z57" s="1102"/>
      <c r="AA57" s="1103"/>
      <c r="AB57" s="1089"/>
      <c r="AC57" s="1090"/>
      <c r="AD57" s="1041"/>
      <c r="AE57" s="439"/>
      <c r="AF57" s="440"/>
      <c r="AG57" s="440"/>
      <c r="AH57" s="441"/>
    </row>
    <row r="58" spans="1:34" ht="6.6" customHeight="1" x14ac:dyDescent="0.25">
      <c r="A58" s="1060"/>
      <c r="B58" s="959" t="s">
        <v>143</v>
      </c>
      <c r="C58" s="959"/>
      <c r="D58" s="959"/>
      <c r="E58" s="959"/>
      <c r="F58" s="959"/>
      <c r="G58" s="959"/>
      <c r="H58" s="959"/>
      <c r="I58" s="960"/>
      <c r="J58" s="742" t="s">
        <v>14</v>
      </c>
      <c r="K58" s="786"/>
      <c r="L58" s="660">
        <f>Vkladani_dat!G27</f>
        <v>0</v>
      </c>
      <c r="M58" s="419"/>
      <c r="N58" s="419"/>
      <c r="O58" s="420"/>
      <c r="P58" s="14"/>
      <c r="Q58" s="546" t="s">
        <v>309</v>
      </c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546"/>
      <c r="AD58" s="546"/>
      <c r="AE58" s="546"/>
      <c r="AF58" s="546"/>
      <c r="AG58" s="546"/>
      <c r="AH58" s="546"/>
    </row>
    <row r="59" spans="1:34" ht="6.6" customHeight="1" thickBot="1" x14ac:dyDescent="0.3">
      <c r="A59" s="1060"/>
      <c r="B59" s="962"/>
      <c r="C59" s="962"/>
      <c r="D59" s="962"/>
      <c r="E59" s="962"/>
      <c r="F59" s="962"/>
      <c r="G59" s="962"/>
      <c r="H59" s="962"/>
      <c r="I59" s="963"/>
      <c r="J59" s="790"/>
      <c r="K59" s="792"/>
      <c r="L59" s="421"/>
      <c r="M59" s="422"/>
      <c r="N59" s="422"/>
      <c r="O59" s="423"/>
      <c r="P59" s="14"/>
      <c r="Q59" s="548"/>
      <c r="R59" s="548"/>
      <c r="S59" s="548"/>
      <c r="T59" s="548"/>
      <c r="U59" s="548"/>
      <c r="V59" s="548"/>
      <c r="W59" s="548"/>
      <c r="X59" s="548"/>
      <c r="Y59" s="548"/>
      <c r="Z59" s="548"/>
      <c r="AA59" s="548"/>
      <c r="AB59" s="548"/>
      <c r="AC59" s="548"/>
      <c r="AD59" s="548"/>
      <c r="AE59" s="548"/>
      <c r="AF59" s="548"/>
      <c r="AG59" s="548"/>
      <c r="AH59" s="548"/>
    </row>
    <row r="60" spans="1:34" ht="9.6" customHeight="1" x14ac:dyDescent="0.25">
      <c r="A60" s="1060"/>
      <c r="B60" s="959" t="s">
        <v>144</v>
      </c>
      <c r="C60" s="959"/>
      <c r="D60" s="959"/>
      <c r="E60" s="959"/>
      <c r="F60" s="959"/>
      <c r="G60" s="959"/>
      <c r="H60" s="959"/>
      <c r="I60" s="960"/>
      <c r="J60" s="742" t="s">
        <v>15</v>
      </c>
      <c r="K60" s="786"/>
      <c r="L60" s="660">
        <f>Vkladani_dat!G28</f>
        <v>0</v>
      </c>
      <c r="M60" s="419"/>
      <c r="N60" s="419"/>
      <c r="O60" s="420"/>
      <c r="P60" s="14"/>
      <c r="Q60" s="1085"/>
      <c r="R60" s="1086"/>
      <c r="S60" s="1086"/>
      <c r="T60" s="1086"/>
      <c r="U60" s="1086"/>
      <c r="V60" s="1086"/>
      <c r="W60" s="1086"/>
      <c r="X60" s="1086"/>
      <c r="Y60" s="1086"/>
      <c r="Z60" s="1086"/>
      <c r="AA60" s="1087"/>
      <c r="AB60" s="1029" t="s">
        <v>458</v>
      </c>
      <c r="AC60" s="1030"/>
      <c r="AD60" s="1031"/>
      <c r="AE60" s="1029" t="s">
        <v>169</v>
      </c>
      <c r="AF60" s="1030"/>
      <c r="AG60" s="1030"/>
      <c r="AH60" s="1032"/>
    </row>
    <row r="61" spans="1:34" ht="9" customHeight="1" x14ac:dyDescent="0.25">
      <c r="A61" s="1060"/>
      <c r="B61" s="962"/>
      <c r="C61" s="962"/>
      <c r="D61" s="962"/>
      <c r="E61" s="962"/>
      <c r="F61" s="962"/>
      <c r="G61" s="962"/>
      <c r="H61" s="962"/>
      <c r="I61" s="963"/>
      <c r="J61" s="790"/>
      <c r="K61" s="792"/>
      <c r="L61" s="421"/>
      <c r="M61" s="422"/>
      <c r="N61" s="422"/>
      <c r="O61" s="423"/>
      <c r="P61" s="14"/>
      <c r="Q61" s="1033" t="s">
        <v>170</v>
      </c>
      <c r="R61" s="774"/>
      <c r="S61" s="774"/>
      <c r="T61" s="774"/>
      <c r="U61" s="774"/>
      <c r="V61" s="774"/>
      <c r="W61" s="774"/>
      <c r="X61" s="774"/>
      <c r="Y61" s="774"/>
      <c r="Z61" s="774"/>
      <c r="AA61" s="1034"/>
      <c r="AB61" s="852" t="s">
        <v>460</v>
      </c>
      <c r="AC61" s="774"/>
      <c r="AD61" s="1034"/>
      <c r="AE61" s="1088">
        <v>2</v>
      </c>
      <c r="AF61" s="774"/>
      <c r="AG61" s="774"/>
      <c r="AH61" s="737"/>
    </row>
    <row r="62" spans="1:34" ht="7.5" customHeight="1" x14ac:dyDescent="0.25">
      <c r="A62" s="1060"/>
      <c r="B62" s="959" t="s">
        <v>176</v>
      </c>
      <c r="C62" s="959"/>
      <c r="D62" s="959"/>
      <c r="E62" s="959"/>
      <c r="F62" s="959"/>
      <c r="G62" s="959"/>
      <c r="H62" s="959"/>
      <c r="I62" s="960"/>
      <c r="J62" s="742" t="s">
        <v>16</v>
      </c>
      <c r="K62" s="786"/>
      <c r="L62" s="660">
        <f>Vkladani_dat!G29</f>
        <v>0</v>
      </c>
      <c r="M62" s="419"/>
      <c r="N62" s="419"/>
      <c r="O62" s="420"/>
      <c r="P62" s="14"/>
      <c r="Q62" s="554" t="s">
        <v>310</v>
      </c>
      <c r="R62" s="1042"/>
      <c r="S62" s="1043"/>
      <c r="T62" s="997" t="s">
        <v>312</v>
      </c>
      <c r="U62" s="868"/>
      <c r="V62" s="868"/>
      <c r="W62" s="869"/>
      <c r="X62" s="1052" t="s">
        <v>319</v>
      </c>
      <c r="Y62" s="470"/>
      <c r="Z62" s="470"/>
      <c r="AA62" s="471"/>
      <c r="AB62" s="742" t="s">
        <v>49</v>
      </c>
      <c r="AC62" s="410"/>
      <c r="AD62" s="411"/>
      <c r="AE62" s="660">
        <f>Vkladani_dat!G75</f>
        <v>0</v>
      </c>
      <c r="AF62" s="419"/>
      <c r="AG62" s="419"/>
      <c r="AH62" s="420"/>
    </row>
    <row r="63" spans="1:34" ht="6" customHeight="1" x14ac:dyDescent="0.25">
      <c r="A63" s="1060"/>
      <c r="B63" s="962"/>
      <c r="C63" s="962"/>
      <c r="D63" s="962"/>
      <c r="E63" s="962"/>
      <c r="F63" s="962"/>
      <c r="G63" s="962"/>
      <c r="H63" s="962"/>
      <c r="I63" s="963"/>
      <c r="J63" s="790"/>
      <c r="K63" s="792"/>
      <c r="L63" s="421"/>
      <c r="M63" s="422"/>
      <c r="N63" s="422"/>
      <c r="O63" s="423"/>
      <c r="P63" s="14"/>
      <c r="Q63" s="1044"/>
      <c r="R63" s="1045"/>
      <c r="S63" s="1046"/>
      <c r="T63" s="1050"/>
      <c r="U63" s="871"/>
      <c r="V63" s="871"/>
      <c r="W63" s="872"/>
      <c r="X63" s="472"/>
      <c r="Y63" s="473"/>
      <c r="Z63" s="473"/>
      <c r="AA63" s="474"/>
      <c r="AB63" s="415"/>
      <c r="AC63" s="416"/>
      <c r="AD63" s="417"/>
      <c r="AE63" s="421"/>
      <c r="AF63" s="422"/>
      <c r="AG63" s="422"/>
      <c r="AH63" s="423"/>
    </row>
    <row r="64" spans="1:34" ht="7.5" customHeight="1" x14ac:dyDescent="0.25">
      <c r="A64" s="1060"/>
      <c r="B64" s="959" t="s">
        <v>150</v>
      </c>
      <c r="C64" s="959"/>
      <c r="D64" s="959"/>
      <c r="E64" s="959"/>
      <c r="F64" s="959"/>
      <c r="G64" s="959"/>
      <c r="H64" s="959"/>
      <c r="I64" s="960"/>
      <c r="J64" s="742" t="s">
        <v>17</v>
      </c>
      <c r="K64" s="786"/>
      <c r="L64" s="660">
        <f>Vkladani_dat!G30</f>
        <v>0</v>
      </c>
      <c r="M64" s="419"/>
      <c r="N64" s="419"/>
      <c r="O64" s="420"/>
      <c r="P64" s="14"/>
      <c r="Q64" s="1044"/>
      <c r="R64" s="1045"/>
      <c r="S64" s="1046"/>
      <c r="T64" s="1050"/>
      <c r="U64" s="871"/>
      <c r="V64" s="871"/>
      <c r="W64" s="872"/>
      <c r="X64" s="543" t="s">
        <v>320</v>
      </c>
      <c r="Y64" s="1068"/>
      <c r="Z64" s="1068"/>
      <c r="AA64" s="1069"/>
      <c r="AB64" s="742" t="s">
        <v>50</v>
      </c>
      <c r="AC64" s="1076"/>
      <c r="AD64" s="710"/>
      <c r="AE64" s="660">
        <f>Vkladani_dat!G76</f>
        <v>0</v>
      </c>
      <c r="AF64" s="419"/>
      <c r="AG64" s="419"/>
      <c r="AH64" s="420"/>
    </row>
    <row r="65" spans="1:34" ht="6" customHeight="1" x14ac:dyDescent="0.25">
      <c r="A65" s="1061"/>
      <c r="B65" s="962"/>
      <c r="C65" s="962"/>
      <c r="D65" s="962"/>
      <c r="E65" s="962"/>
      <c r="F65" s="962"/>
      <c r="G65" s="962"/>
      <c r="H65" s="962"/>
      <c r="I65" s="963"/>
      <c r="J65" s="790"/>
      <c r="K65" s="792"/>
      <c r="L65" s="421"/>
      <c r="M65" s="422"/>
      <c r="N65" s="422"/>
      <c r="O65" s="423"/>
      <c r="P65" s="14"/>
      <c r="Q65" s="1044"/>
      <c r="R65" s="1045"/>
      <c r="S65" s="1046"/>
      <c r="T65" s="1050"/>
      <c r="U65" s="871"/>
      <c r="V65" s="871"/>
      <c r="W65" s="872"/>
      <c r="X65" s="1070"/>
      <c r="Y65" s="1071"/>
      <c r="Z65" s="1071"/>
      <c r="AA65" s="1072"/>
      <c r="AB65" s="711"/>
      <c r="AC65" s="1077"/>
      <c r="AD65" s="712"/>
      <c r="AE65" s="421"/>
      <c r="AF65" s="422"/>
      <c r="AG65" s="422"/>
      <c r="AH65" s="423"/>
    </row>
    <row r="66" spans="1:34" ht="6.75" customHeight="1" x14ac:dyDescent="0.25">
      <c r="A66" s="1053" t="s">
        <v>330</v>
      </c>
      <c r="B66" s="1054"/>
      <c r="C66" s="1054"/>
      <c r="D66" s="1054"/>
      <c r="E66" s="1054"/>
      <c r="F66" s="1054"/>
      <c r="G66" s="1054"/>
      <c r="H66" s="1054"/>
      <c r="I66" s="1055"/>
      <c r="J66" s="742" t="s">
        <v>18</v>
      </c>
      <c r="K66" s="786"/>
      <c r="L66" s="660">
        <f>Vkladani_dat!G31</f>
        <v>0</v>
      </c>
      <c r="M66" s="419"/>
      <c r="N66" s="419"/>
      <c r="O66" s="420"/>
      <c r="P66" s="14"/>
      <c r="Q66" s="1044"/>
      <c r="R66" s="1045"/>
      <c r="S66" s="1046"/>
      <c r="T66" s="1051"/>
      <c r="U66" s="874"/>
      <c r="V66" s="874"/>
      <c r="W66" s="875"/>
      <c r="X66" s="1073"/>
      <c r="Y66" s="1074"/>
      <c r="Z66" s="1074"/>
      <c r="AA66" s="1075"/>
      <c r="AB66" s="713"/>
      <c r="AC66" s="1078"/>
      <c r="AD66" s="714"/>
      <c r="AE66" s="424"/>
      <c r="AF66" s="425"/>
      <c r="AG66" s="425"/>
      <c r="AH66" s="426"/>
    </row>
    <row r="67" spans="1:34" ht="7.5" customHeight="1" x14ac:dyDescent="0.25">
      <c r="A67" s="1056"/>
      <c r="B67" s="1057"/>
      <c r="C67" s="1057"/>
      <c r="D67" s="1057"/>
      <c r="E67" s="1057"/>
      <c r="F67" s="1057"/>
      <c r="G67" s="1057"/>
      <c r="H67" s="1057"/>
      <c r="I67" s="1058"/>
      <c r="J67" s="790"/>
      <c r="K67" s="792"/>
      <c r="L67" s="421"/>
      <c r="M67" s="422"/>
      <c r="N67" s="422"/>
      <c r="O67" s="423"/>
      <c r="P67" s="14"/>
      <c r="Q67" s="1044"/>
      <c r="R67" s="1045"/>
      <c r="S67" s="1046"/>
      <c r="T67" s="1028" t="s">
        <v>469</v>
      </c>
      <c r="U67" s="998"/>
      <c r="V67" s="998"/>
      <c r="W67" s="999"/>
      <c r="X67" s="1079" t="s">
        <v>319</v>
      </c>
      <c r="Y67" s="1080"/>
      <c r="Z67" s="1080"/>
      <c r="AA67" s="1081"/>
      <c r="AB67" s="787" t="s">
        <v>51</v>
      </c>
      <c r="AC67" s="1077"/>
      <c r="AD67" s="712"/>
      <c r="AE67" s="660">
        <f>Vkladani_dat!G77</f>
        <v>0</v>
      </c>
      <c r="AF67" s="419"/>
      <c r="AG67" s="419"/>
      <c r="AH67" s="420"/>
    </row>
    <row r="68" spans="1:34" ht="10.5" customHeight="1" x14ac:dyDescent="0.25">
      <c r="A68" s="958" t="s">
        <v>470</v>
      </c>
      <c r="B68" s="959"/>
      <c r="C68" s="959"/>
      <c r="D68" s="959"/>
      <c r="E68" s="959"/>
      <c r="F68" s="959"/>
      <c r="G68" s="959"/>
      <c r="H68" s="959"/>
      <c r="I68" s="960"/>
      <c r="J68" s="742" t="s">
        <v>19</v>
      </c>
      <c r="K68" s="786"/>
      <c r="L68" s="660">
        <f>Vkladani_dat!G32</f>
        <v>0</v>
      </c>
      <c r="M68" s="419"/>
      <c r="N68" s="419"/>
      <c r="O68" s="420"/>
      <c r="P68" s="14"/>
      <c r="Q68" s="1044"/>
      <c r="R68" s="1045"/>
      <c r="S68" s="1046"/>
      <c r="T68" s="1000"/>
      <c r="U68" s="1001"/>
      <c r="V68" s="1001"/>
      <c r="W68" s="1002"/>
      <c r="X68" s="1082"/>
      <c r="Y68" s="1083"/>
      <c r="Z68" s="1083"/>
      <c r="AA68" s="1084"/>
      <c r="AB68" s="711"/>
      <c r="AC68" s="1077"/>
      <c r="AD68" s="712"/>
      <c r="AE68" s="421"/>
      <c r="AF68" s="422"/>
      <c r="AG68" s="422"/>
      <c r="AH68" s="423"/>
    </row>
    <row r="69" spans="1:34" ht="8.25" customHeight="1" x14ac:dyDescent="0.25">
      <c r="A69" s="961"/>
      <c r="B69" s="962"/>
      <c r="C69" s="962"/>
      <c r="D69" s="962"/>
      <c r="E69" s="962"/>
      <c r="F69" s="962"/>
      <c r="G69" s="962"/>
      <c r="H69" s="962"/>
      <c r="I69" s="963"/>
      <c r="J69" s="790"/>
      <c r="K69" s="792"/>
      <c r="L69" s="421"/>
      <c r="M69" s="422"/>
      <c r="N69" s="422"/>
      <c r="O69" s="423"/>
      <c r="P69" s="14"/>
      <c r="Q69" s="1044"/>
      <c r="R69" s="1045"/>
      <c r="S69" s="1046"/>
      <c r="T69" s="1000"/>
      <c r="U69" s="1001"/>
      <c r="V69" s="1001"/>
      <c r="W69" s="1002"/>
      <c r="X69" s="543" t="s">
        <v>320</v>
      </c>
      <c r="Y69" s="702"/>
      <c r="Z69" s="702"/>
      <c r="AA69" s="703"/>
      <c r="AB69" s="941" t="s">
        <v>52</v>
      </c>
      <c r="AC69" s="1063"/>
      <c r="AD69" s="1064"/>
      <c r="AE69" s="660">
        <f>Vkladani_dat!G78</f>
        <v>0</v>
      </c>
      <c r="AF69" s="419"/>
      <c r="AG69" s="419"/>
      <c r="AH69" s="420"/>
    </row>
    <row r="70" spans="1:34" ht="12.75" customHeight="1" x14ac:dyDescent="0.25">
      <c r="A70" s="1035" t="s">
        <v>619</v>
      </c>
      <c r="B70" s="1036"/>
      <c r="C70" s="1036"/>
      <c r="D70" s="1036"/>
      <c r="E70" s="1036"/>
      <c r="F70" s="1036"/>
      <c r="G70" s="1036"/>
      <c r="H70" s="1036"/>
      <c r="I70" s="1036"/>
      <c r="J70" s="1037" t="s">
        <v>20</v>
      </c>
      <c r="K70" s="1007"/>
      <c r="L70" s="660">
        <f>Vkladani_dat!G33</f>
        <v>0</v>
      </c>
      <c r="M70" s="419"/>
      <c r="N70" s="419"/>
      <c r="O70" s="420"/>
      <c r="P70" s="14"/>
      <c r="Q70" s="1047"/>
      <c r="R70" s="1048"/>
      <c r="S70" s="1049"/>
      <c r="T70" s="1003"/>
      <c r="U70" s="1004"/>
      <c r="V70" s="1004"/>
      <c r="W70" s="1005"/>
      <c r="X70" s="1062"/>
      <c r="Y70" s="708"/>
      <c r="Z70" s="708"/>
      <c r="AA70" s="709"/>
      <c r="AB70" s="1065"/>
      <c r="AC70" s="1066"/>
      <c r="AD70" s="1067"/>
      <c r="AE70" s="421"/>
      <c r="AF70" s="422"/>
      <c r="AG70" s="422"/>
      <c r="AH70" s="423"/>
    </row>
    <row r="71" spans="1:34" ht="12.75" customHeight="1" thickBot="1" x14ac:dyDescent="0.3">
      <c r="A71" s="1038" t="s">
        <v>620</v>
      </c>
      <c r="B71" s="1039"/>
      <c r="C71" s="1039"/>
      <c r="D71" s="1039"/>
      <c r="E71" s="1039"/>
      <c r="F71" s="1039"/>
      <c r="G71" s="1039"/>
      <c r="H71" s="1039"/>
      <c r="I71" s="1039"/>
      <c r="J71" s="1040" t="s">
        <v>21</v>
      </c>
      <c r="K71" s="1041"/>
      <c r="L71" s="596">
        <f>Vkladani_dat!G34</f>
        <v>0</v>
      </c>
      <c r="M71" s="597"/>
      <c r="N71" s="597"/>
      <c r="O71" s="598"/>
      <c r="P71" s="14"/>
      <c r="Q71" s="1019" t="s">
        <v>311</v>
      </c>
      <c r="R71" s="1020"/>
      <c r="S71" s="1021"/>
      <c r="T71" s="1028" t="s">
        <v>314</v>
      </c>
      <c r="U71" s="998"/>
      <c r="V71" s="998"/>
      <c r="W71" s="999"/>
      <c r="X71" s="988" t="s">
        <v>319</v>
      </c>
      <c r="Y71" s="972"/>
      <c r="Z71" s="972"/>
      <c r="AA71" s="973"/>
      <c r="AB71" s="941" t="s">
        <v>53</v>
      </c>
      <c r="AC71" s="942"/>
      <c r="AD71" s="651"/>
      <c r="AE71" s="660">
        <f>Vkladani_dat!G79</f>
        <v>0</v>
      </c>
      <c r="AF71" s="419"/>
      <c r="AG71" s="419"/>
      <c r="AH71" s="420"/>
    </row>
    <row r="72" spans="1:34" ht="9.75" customHeight="1" x14ac:dyDescent="0.25">
      <c r="A72" s="159"/>
      <c r="B72" s="159"/>
      <c r="C72" s="159"/>
      <c r="D72" s="159"/>
      <c r="E72" s="159"/>
      <c r="F72" s="159"/>
      <c r="G72" s="159"/>
      <c r="H72" s="159"/>
      <c r="I72" s="159"/>
      <c r="J72" s="160"/>
      <c r="K72" s="160"/>
      <c r="L72" s="161"/>
      <c r="M72" s="161"/>
      <c r="N72" s="161"/>
      <c r="O72" s="161"/>
      <c r="P72" s="14"/>
      <c r="Q72" s="1022"/>
      <c r="R72" s="1023"/>
      <c r="S72" s="1024"/>
      <c r="T72" s="1000"/>
      <c r="U72" s="1001"/>
      <c r="V72" s="1001"/>
      <c r="W72" s="1002"/>
      <c r="X72" s="977"/>
      <c r="Y72" s="978"/>
      <c r="Z72" s="978"/>
      <c r="AA72" s="979"/>
      <c r="AB72" s="652"/>
      <c r="AC72" s="669"/>
      <c r="AD72" s="653"/>
      <c r="AE72" s="421"/>
      <c r="AF72" s="422"/>
      <c r="AG72" s="422"/>
      <c r="AH72" s="423"/>
    </row>
    <row r="73" spans="1:34" ht="9.75" customHeight="1" x14ac:dyDescent="0.25">
      <c r="A73" s="1149" t="s">
        <v>177</v>
      </c>
      <c r="B73" s="1149"/>
      <c r="C73" s="1149"/>
      <c r="D73" s="1149"/>
      <c r="E73" s="1149"/>
      <c r="F73" s="1149"/>
      <c r="G73" s="1149"/>
      <c r="H73" s="1149"/>
      <c r="I73" s="1149"/>
      <c r="J73" s="637"/>
      <c r="K73" s="637"/>
      <c r="L73" s="637"/>
      <c r="M73" s="637"/>
      <c r="N73" s="637"/>
      <c r="O73" s="547"/>
      <c r="P73" s="14"/>
      <c r="Q73" s="1022"/>
      <c r="R73" s="1023"/>
      <c r="S73" s="1024"/>
      <c r="T73" s="1000"/>
      <c r="U73" s="1001"/>
      <c r="V73" s="1001"/>
      <c r="W73" s="1002"/>
      <c r="X73" s="988" t="s">
        <v>320</v>
      </c>
      <c r="Y73" s="972"/>
      <c r="Z73" s="972"/>
      <c r="AA73" s="973"/>
      <c r="AB73" s="941" t="s">
        <v>54</v>
      </c>
      <c r="AC73" s="942"/>
      <c r="AD73" s="651"/>
      <c r="AE73" s="660">
        <f>Vkladani_dat!G80</f>
        <v>0</v>
      </c>
      <c r="AF73" s="419"/>
      <c r="AG73" s="419"/>
      <c r="AH73" s="420"/>
    </row>
    <row r="74" spans="1:34" ht="10.5" customHeight="1" thickBot="1" x14ac:dyDescent="0.3">
      <c r="A74" s="1252"/>
      <c r="B74" s="1252"/>
      <c r="C74" s="1252"/>
      <c r="D74" s="1252"/>
      <c r="E74" s="1252"/>
      <c r="F74" s="1252"/>
      <c r="G74" s="1252"/>
      <c r="H74" s="1252"/>
      <c r="I74" s="1252"/>
      <c r="J74" s="1253"/>
      <c r="K74" s="1253"/>
      <c r="L74" s="1253"/>
      <c r="M74" s="1253"/>
      <c r="N74" s="1253"/>
      <c r="O74" s="407"/>
      <c r="P74" s="14"/>
      <c r="Q74" s="1022"/>
      <c r="R74" s="1023"/>
      <c r="S74" s="1024"/>
      <c r="T74" s="1003"/>
      <c r="U74" s="1004"/>
      <c r="V74" s="1004"/>
      <c r="W74" s="1005"/>
      <c r="X74" s="977"/>
      <c r="Y74" s="978"/>
      <c r="Z74" s="978"/>
      <c r="AA74" s="979"/>
      <c r="AB74" s="652"/>
      <c r="AC74" s="669"/>
      <c r="AD74" s="653"/>
      <c r="AE74" s="421"/>
      <c r="AF74" s="422"/>
      <c r="AG74" s="422"/>
      <c r="AH74" s="423"/>
    </row>
    <row r="75" spans="1:34" ht="2.25" customHeight="1" x14ac:dyDescent="0.25">
      <c r="A75" s="1254"/>
      <c r="B75" s="1255"/>
      <c r="C75" s="1255"/>
      <c r="D75" s="1255"/>
      <c r="E75" s="1255"/>
      <c r="F75" s="1255"/>
      <c r="G75" s="1255"/>
      <c r="H75" s="1255"/>
      <c r="I75" s="1255"/>
      <c r="J75" s="1258" t="s">
        <v>458</v>
      </c>
      <c r="K75" s="1259"/>
      <c r="L75" s="1260" t="s">
        <v>169</v>
      </c>
      <c r="M75" s="1261"/>
      <c r="N75" s="1261"/>
      <c r="O75" s="1262"/>
      <c r="P75" s="14"/>
      <c r="Q75" s="1022"/>
      <c r="R75" s="1023"/>
      <c r="S75" s="1024"/>
      <c r="T75" s="997" t="s">
        <v>315</v>
      </c>
      <c r="U75" s="998"/>
      <c r="V75" s="998"/>
      <c r="W75" s="999"/>
      <c r="X75" s="988" t="s">
        <v>319</v>
      </c>
      <c r="Y75" s="972"/>
      <c r="Z75" s="972"/>
      <c r="AA75" s="973"/>
      <c r="AB75" s="941" t="s">
        <v>55</v>
      </c>
      <c r="AC75" s="942"/>
      <c r="AD75" s="651"/>
      <c r="AE75" s="660">
        <f>Vkladani_dat!G81</f>
        <v>0</v>
      </c>
      <c r="AF75" s="419"/>
      <c r="AG75" s="419"/>
      <c r="AH75" s="420"/>
    </row>
    <row r="76" spans="1:34" ht="12" customHeight="1" x14ac:dyDescent="0.25">
      <c r="A76" s="1256"/>
      <c r="B76" s="1257"/>
      <c r="C76" s="1257"/>
      <c r="D76" s="1257"/>
      <c r="E76" s="1257"/>
      <c r="F76" s="1257"/>
      <c r="G76" s="1257"/>
      <c r="H76" s="1257"/>
      <c r="I76" s="1257"/>
      <c r="J76" s="1012"/>
      <c r="K76" s="1013"/>
      <c r="L76" s="1017"/>
      <c r="M76" s="1012"/>
      <c r="N76" s="1012"/>
      <c r="O76" s="1018"/>
      <c r="P76" s="14"/>
      <c r="Q76" s="1022"/>
      <c r="R76" s="1023"/>
      <c r="S76" s="1024"/>
      <c r="T76" s="1000"/>
      <c r="U76" s="1001"/>
      <c r="V76" s="1001"/>
      <c r="W76" s="1002"/>
      <c r="X76" s="977"/>
      <c r="Y76" s="978"/>
      <c r="Z76" s="978"/>
      <c r="AA76" s="979"/>
      <c r="AB76" s="652"/>
      <c r="AC76" s="669"/>
      <c r="AD76" s="653"/>
      <c r="AE76" s="421"/>
      <c r="AF76" s="422"/>
      <c r="AG76" s="422"/>
      <c r="AH76" s="423"/>
    </row>
    <row r="77" spans="1:34" ht="3.75" customHeight="1" x14ac:dyDescent="0.25">
      <c r="A77" s="775" t="s">
        <v>170</v>
      </c>
      <c r="B77" s="1009"/>
      <c r="C77" s="1009"/>
      <c r="D77" s="1009"/>
      <c r="E77" s="1009"/>
      <c r="F77" s="1009"/>
      <c r="G77" s="1009"/>
      <c r="H77" s="1009"/>
      <c r="I77" s="1010"/>
      <c r="J77" s="1014" t="s">
        <v>460</v>
      </c>
      <c r="K77" s="1010"/>
      <c r="L77" s="1015">
        <v>2</v>
      </c>
      <c r="M77" s="1009"/>
      <c r="N77" s="1009"/>
      <c r="O77" s="1016"/>
      <c r="P77" s="14"/>
      <c r="Q77" s="1022"/>
      <c r="R77" s="1023"/>
      <c r="S77" s="1024"/>
      <c r="T77" s="1000"/>
      <c r="U77" s="1001"/>
      <c r="V77" s="1001"/>
      <c r="W77" s="1002"/>
      <c r="X77" s="988" t="s">
        <v>320</v>
      </c>
      <c r="Y77" s="972"/>
      <c r="Z77" s="972"/>
      <c r="AA77" s="973"/>
      <c r="AB77" s="941" t="s">
        <v>56</v>
      </c>
      <c r="AC77" s="668"/>
      <c r="AD77" s="981"/>
      <c r="AE77" s="660">
        <f>Vkladani_dat!G82</f>
        <v>0</v>
      </c>
      <c r="AF77" s="419"/>
      <c r="AG77" s="419"/>
      <c r="AH77" s="420"/>
    </row>
    <row r="78" spans="1:34" ht="7.5" customHeight="1" x14ac:dyDescent="0.25">
      <c r="A78" s="1011"/>
      <c r="B78" s="1012"/>
      <c r="C78" s="1012"/>
      <c r="D78" s="1012"/>
      <c r="E78" s="1012"/>
      <c r="F78" s="1012"/>
      <c r="G78" s="1012"/>
      <c r="H78" s="1012"/>
      <c r="I78" s="1013"/>
      <c r="J78" s="1012"/>
      <c r="K78" s="1013"/>
      <c r="L78" s="1017"/>
      <c r="M78" s="1012"/>
      <c r="N78" s="1012"/>
      <c r="O78" s="1018"/>
      <c r="P78" s="14"/>
      <c r="Q78" s="1022"/>
      <c r="R78" s="1023"/>
      <c r="S78" s="1024"/>
      <c r="T78" s="1000"/>
      <c r="U78" s="1001"/>
      <c r="V78" s="1001"/>
      <c r="W78" s="1002"/>
      <c r="X78" s="974"/>
      <c r="Y78" s="975"/>
      <c r="Z78" s="975"/>
      <c r="AA78" s="976"/>
      <c r="AB78" s="982"/>
      <c r="AC78" s="983"/>
      <c r="AD78" s="984"/>
      <c r="AE78" s="421"/>
      <c r="AF78" s="422"/>
      <c r="AG78" s="422"/>
      <c r="AH78" s="423"/>
    </row>
    <row r="79" spans="1:34" ht="9" customHeight="1" x14ac:dyDescent="0.25">
      <c r="A79" s="955" t="s">
        <v>334</v>
      </c>
      <c r="B79" s="964"/>
      <c r="C79" s="964"/>
      <c r="D79" s="964"/>
      <c r="E79" s="964"/>
      <c r="F79" s="964"/>
      <c r="G79" s="964"/>
      <c r="H79" s="964"/>
      <c r="I79" s="964"/>
      <c r="J79" s="785" t="s">
        <v>22</v>
      </c>
      <c r="K79" s="786"/>
      <c r="L79" s="660">
        <f>Vkladani_dat!G39</f>
        <v>0</v>
      </c>
      <c r="M79" s="419"/>
      <c r="N79" s="419"/>
      <c r="O79" s="420"/>
      <c r="P79" s="14"/>
      <c r="Q79" s="1025"/>
      <c r="R79" s="1026"/>
      <c r="S79" s="1027"/>
      <c r="T79" s="1003"/>
      <c r="U79" s="1004"/>
      <c r="V79" s="1004"/>
      <c r="W79" s="1005"/>
      <c r="X79" s="977"/>
      <c r="Y79" s="978"/>
      <c r="Z79" s="978"/>
      <c r="AA79" s="979"/>
      <c r="AB79" s="985"/>
      <c r="AC79" s="986"/>
      <c r="AD79" s="987"/>
      <c r="AE79" s="424"/>
      <c r="AF79" s="425"/>
      <c r="AG79" s="425"/>
      <c r="AH79" s="426"/>
    </row>
    <row r="80" spans="1:34" ht="6.75" customHeight="1" x14ac:dyDescent="0.25">
      <c r="A80" s="955"/>
      <c r="B80" s="964"/>
      <c r="C80" s="964"/>
      <c r="D80" s="964"/>
      <c r="E80" s="964"/>
      <c r="F80" s="964"/>
      <c r="G80" s="964"/>
      <c r="H80" s="964"/>
      <c r="I80" s="964"/>
      <c r="J80" s="791"/>
      <c r="K80" s="792"/>
      <c r="L80" s="421"/>
      <c r="M80" s="422"/>
      <c r="N80" s="422"/>
      <c r="O80" s="423"/>
      <c r="P80" s="14"/>
      <c r="Q80" s="965" t="s">
        <v>316</v>
      </c>
      <c r="R80" s="966"/>
      <c r="S80" s="239"/>
      <c r="T80" s="971" t="s">
        <v>317</v>
      </c>
      <c r="U80" s="972"/>
      <c r="V80" s="972"/>
      <c r="W80" s="972"/>
      <c r="X80" s="973"/>
      <c r="Y80" s="971" t="s">
        <v>321</v>
      </c>
      <c r="Z80" s="917"/>
      <c r="AA80" s="918"/>
      <c r="AB80" s="941" t="s">
        <v>57</v>
      </c>
      <c r="AC80" s="668"/>
      <c r="AD80" s="981"/>
      <c r="AE80" s="660">
        <f>Vkladani_dat!G83</f>
        <v>0</v>
      </c>
      <c r="AF80" s="419"/>
      <c r="AG80" s="419"/>
      <c r="AH80" s="420"/>
    </row>
    <row r="81" spans="1:34" ht="6.75" customHeight="1" x14ac:dyDescent="0.25">
      <c r="A81" s="955" t="s">
        <v>471</v>
      </c>
      <c r="B81" s="944"/>
      <c r="C81" s="944"/>
      <c r="D81" s="944"/>
      <c r="E81" s="944"/>
      <c r="F81" s="944"/>
      <c r="G81" s="944"/>
      <c r="H81" s="944"/>
      <c r="I81" s="944"/>
      <c r="J81" s="785" t="s">
        <v>23</v>
      </c>
      <c r="K81" s="411"/>
      <c r="L81" s="660">
        <f>Vkladani_dat!G40</f>
        <v>0</v>
      </c>
      <c r="M81" s="419"/>
      <c r="N81" s="419"/>
      <c r="O81" s="420"/>
      <c r="P81" s="14"/>
      <c r="Q81" s="967"/>
      <c r="R81" s="968"/>
      <c r="S81" s="969"/>
      <c r="T81" s="974"/>
      <c r="U81" s="975"/>
      <c r="V81" s="975"/>
      <c r="W81" s="975"/>
      <c r="X81" s="976"/>
      <c r="Y81" s="980"/>
      <c r="Z81" s="920"/>
      <c r="AA81" s="921"/>
      <c r="AB81" s="982"/>
      <c r="AC81" s="983"/>
      <c r="AD81" s="984"/>
      <c r="AE81" s="421"/>
      <c r="AF81" s="422"/>
      <c r="AG81" s="422"/>
      <c r="AH81" s="423"/>
    </row>
    <row r="82" spans="1:34" ht="7.5" customHeight="1" x14ac:dyDescent="0.25">
      <c r="A82" s="956"/>
      <c r="B82" s="944"/>
      <c r="C82" s="944"/>
      <c r="D82" s="944"/>
      <c r="E82" s="944"/>
      <c r="F82" s="944"/>
      <c r="G82" s="944"/>
      <c r="H82" s="944"/>
      <c r="I82" s="944"/>
      <c r="J82" s="416"/>
      <c r="K82" s="417"/>
      <c r="L82" s="421"/>
      <c r="M82" s="422"/>
      <c r="N82" s="422"/>
      <c r="O82" s="423"/>
      <c r="P82" s="14"/>
      <c r="Q82" s="967"/>
      <c r="R82" s="968"/>
      <c r="S82" s="969"/>
      <c r="T82" s="977"/>
      <c r="U82" s="978"/>
      <c r="V82" s="978"/>
      <c r="W82" s="978"/>
      <c r="X82" s="979"/>
      <c r="Y82" s="977"/>
      <c r="Z82" s="978"/>
      <c r="AA82" s="979"/>
      <c r="AB82" s="985"/>
      <c r="AC82" s="986"/>
      <c r="AD82" s="987"/>
      <c r="AE82" s="424"/>
      <c r="AF82" s="425"/>
      <c r="AG82" s="425"/>
      <c r="AH82" s="426"/>
    </row>
    <row r="83" spans="1:34" ht="5.25" customHeight="1" x14ac:dyDescent="0.25">
      <c r="A83" s="957" t="s">
        <v>661</v>
      </c>
      <c r="B83" s="944"/>
      <c r="C83" s="944"/>
      <c r="D83" s="944"/>
      <c r="E83" s="944"/>
      <c r="F83" s="944"/>
      <c r="G83" s="944"/>
      <c r="H83" s="944"/>
      <c r="I83" s="944"/>
      <c r="J83" s="785" t="s">
        <v>24</v>
      </c>
      <c r="K83" s="411"/>
      <c r="L83" s="660">
        <f>Vkladani_dat!G41</f>
        <v>0</v>
      </c>
      <c r="M83" s="419"/>
      <c r="N83" s="419"/>
      <c r="O83" s="420"/>
      <c r="P83" s="14"/>
      <c r="Q83" s="967"/>
      <c r="R83" s="968"/>
      <c r="S83" s="969"/>
      <c r="T83" s="988" t="s">
        <v>318</v>
      </c>
      <c r="U83" s="989"/>
      <c r="V83" s="989"/>
      <c r="W83" s="989"/>
      <c r="X83" s="990"/>
      <c r="Y83" s="971" t="s">
        <v>321</v>
      </c>
      <c r="Z83" s="972"/>
      <c r="AA83" s="973"/>
      <c r="AB83" s="941" t="s">
        <v>58</v>
      </c>
      <c r="AC83" s="668"/>
      <c r="AD83" s="981"/>
      <c r="AE83" s="660">
        <f>Vkladani_dat!G84</f>
        <v>0</v>
      </c>
      <c r="AF83" s="419"/>
      <c r="AG83" s="419"/>
      <c r="AH83" s="420"/>
    </row>
    <row r="84" spans="1:34" ht="7.5" customHeight="1" x14ac:dyDescent="0.25">
      <c r="A84" s="956"/>
      <c r="B84" s="944"/>
      <c r="C84" s="944"/>
      <c r="D84" s="944"/>
      <c r="E84" s="944"/>
      <c r="F84" s="944"/>
      <c r="G84" s="944"/>
      <c r="H84" s="944"/>
      <c r="I84" s="944"/>
      <c r="J84" s="416"/>
      <c r="K84" s="417"/>
      <c r="L84" s="421"/>
      <c r="M84" s="422"/>
      <c r="N84" s="422"/>
      <c r="O84" s="423"/>
      <c r="P84" s="14"/>
      <c r="Q84" s="967"/>
      <c r="R84" s="968"/>
      <c r="S84" s="969"/>
      <c r="T84" s="991"/>
      <c r="U84" s="992"/>
      <c r="V84" s="992"/>
      <c r="W84" s="992"/>
      <c r="X84" s="993"/>
      <c r="Y84" s="974"/>
      <c r="Z84" s="975"/>
      <c r="AA84" s="976"/>
      <c r="AB84" s="982"/>
      <c r="AC84" s="983"/>
      <c r="AD84" s="984"/>
      <c r="AE84" s="421"/>
      <c r="AF84" s="422"/>
      <c r="AG84" s="422"/>
      <c r="AH84" s="423"/>
    </row>
    <row r="85" spans="1:34" ht="7.5" customHeight="1" x14ac:dyDescent="0.25">
      <c r="A85" s="955" t="s">
        <v>645</v>
      </c>
      <c r="B85" s="944"/>
      <c r="C85" s="944"/>
      <c r="D85" s="944"/>
      <c r="E85" s="944"/>
      <c r="F85" s="944"/>
      <c r="G85" s="944"/>
      <c r="H85" s="944"/>
      <c r="I85" s="944"/>
      <c r="J85" s="785" t="s">
        <v>25</v>
      </c>
      <c r="K85" s="411"/>
      <c r="L85" s="660">
        <f>Vkladani_dat!G42</f>
        <v>0</v>
      </c>
      <c r="M85" s="419"/>
      <c r="N85" s="419"/>
      <c r="O85" s="420"/>
      <c r="P85" s="14"/>
      <c r="Q85" s="240"/>
      <c r="R85" s="970"/>
      <c r="S85" s="241"/>
      <c r="T85" s="994"/>
      <c r="U85" s="995"/>
      <c r="V85" s="995"/>
      <c r="W85" s="995"/>
      <c r="X85" s="996"/>
      <c r="Y85" s="977"/>
      <c r="Z85" s="978"/>
      <c r="AA85" s="979"/>
      <c r="AB85" s="985"/>
      <c r="AC85" s="986"/>
      <c r="AD85" s="987"/>
      <c r="AE85" s="424"/>
      <c r="AF85" s="425"/>
      <c r="AG85" s="425"/>
      <c r="AH85" s="426"/>
    </row>
    <row r="86" spans="1:34" ht="6" customHeight="1" x14ac:dyDescent="0.25">
      <c r="A86" s="956"/>
      <c r="B86" s="944"/>
      <c r="C86" s="944"/>
      <c r="D86" s="944"/>
      <c r="E86" s="944"/>
      <c r="F86" s="944"/>
      <c r="G86" s="944"/>
      <c r="H86" s="944"/>
      <c r="I86" s="944"/>
      <c r="J86" s="416"/>
      <c r="K86" s="417"/>
      <c r="L86" s="421"/>
      <c r="M86" s="422"/>
      <c r="N86" s="422"/>
      <c r="O86" s="423"/>
      <c r="P86" s="14"/>
      <c r="Q86" s="945" t="s">
        <v>631</v>
      </c>
      <c r="R86" s="946"/>
      <c r="S86" s="946"/>
      <c r="T86" s="946"/>
      <c r="U86" s="946"/>
      <c r="V86" s="946"/>
      <c r="W86" s="946"/>
      <c r="X86" s="946"/>
      <c r="Y86" s="946"/>
      <c r="Z86" s="946"/>
      <c r="AA86" s="947"/>
      <c r="AB86" s="914" t="s">
        <v>59</v>
      </c>
      <c r="AC86" s="915"/>
      <c r="AD86" s="916"/>
      <c r="AE86" s="660">
        <f>Vkladani_dat!G85</f>
        <v>0</v>
      </c>
      <c r="AF86" s="419"/>
      <c r="AG86" s="419"/>
      <c r="AH86" s="420"/>
    </row>
    <row r="87" spans="1:34" ht="14.25" customHeight="1" x14ac:dyDescent="0.25">
      <c r="A87" s="1263" t="s">
        <v>472</v>
      </c>
      <c r="B87" s="475" t="s">
        <v>178</v>
      </c>
      <c r="C87" s="944"/>
      <c r="D87" s="944"/>
      <c r="E87" s="944"/>
      <c r="F87" s="944"/>
      <c r="G87" s="944"/>
      <c r="H87" s="944"/>
      <c r="I87" s="944"/>
      <c r="J87" s="785" t="s">
        <v>26</v>
      </c>
      <c r="K87" s="786"/>
      <c r="L87" s="660">
        <f>Vkladani_dat!G43</f>
        <v>0</v>
      </c>
      <c r="M87" s="419"/>
      <c r="N87" s="419"/>
      <c r="O87" s="420"/>
      <c r="P87" s="14"/>
      <c r="Q87" s="948"/>
      <c r="R87" s="949"/>
      <c r="S87" s="949"/>
      <c r="T87" s="949"/>
      <c r="U87" s="949"/>
      <c r="V87" s="949"/>
      <c r="W87" s="949"/>
      <c r="X87" s="949"/>
      <c r="Y87" s="949"/>
      <c r="Z87" s="949"/>
      <c r="AA87" s="950"/>
      <c r="AB87" s="929"/>
      <c r="AC87" s="915"/>
      <c r="AD87" s="916"/>
      <c r="AE87" s="421"/>
      <c r="AF87" s="422"/>
      <c r="AG87" s="422"/>
      <c r="AH87" s="423"/>
    </row>
    <row r="88" spans="1:34" ht="6" customHeight="1" x14ac:dyDescent="0.25">
      <c r="A88" s="1264"/>
      <c r="B88" s="944"/>
      <c r="C88" s="944"/>
      <c r="D88" s="944"/>
      <c r="E88" s="944"/>
      <c r="F88" s="944"/>
      <c r="G88" s="944"/>
      <c r="H88" s="944"/>
      <c r="I88" s="944"/>
      <c r="J88" s="791"/>
      <c r="K88" s="792"/>
      <c r="L88" s="421"/>
      <c r="M88" s="422"/>
      <c r="N88" s="422"/>
      <c r="O88" s="423"/>
      <c r="P88" s="14"/>
      <c r="Q88" s="943" t="s">
        <v>632</v>
      </c>
      <c r="R88" s="804"/>
      <c r="S88" s="804"/>
      <c r="T88" s="804"/>
      <c r="U88" s="804"/>
      <c r="V88" s="804"/>
      <c r="W88" s="804"/>
      <c r="X88" s="804"/>
      <c r="Y88" s="804"/>
      <c r="Z88" s="804"/>
      <c r="AA88" s="805"/>
      <c r="AB88" s="914" t="s">
        <v>60</v>
      </c>
      <c r="AC88" s="915"/>
      <c r="AD88" s="916"/>
      <c r="AE88" s="660">
        <f>Vkladani_dat!G86</f>
        <v>0</v>
      </c>
      <c r="AF88" s="419"/>
      <c r="AG88" s="419"/>
      <c r="AH88" s="420"/>
    </row>
    <row r="89" spans="1:34" ht="7.5" customHeight="1" x14ac:dyDescent="0.25">
      <c r="A89" s="1264"/>
      <c r="B89" s="475" t="s">
        <v>473</v>
      </c>
      <c r="C89" s="944"/>
      <c r="D89" s="944"/>
      <c r="E89" s="944"/>
      <c r="F89" s="944"/>
      <c r="G89" s="944"/>
      <c r="H89" s="944"/>
      <c r="I89" s="944"/>
      <c r="J89" s="785" t="s">
        <v>27</v>
      </c>
      <c r="K89" s="786"/>
      <c r="L89" s="660">
        <f>Vkladani_dat!G44</f>
        <v>0</v>
      </c>
      <c r="M89" s="419"/>
      <c r="N89" s="419"/>
      <c r="O89" s="420"/>
      <c r="P89" s="14"/>
      <c r="Q89" s="832"/>
      <c r="R89" s="833"/>
      <c r="S89" s="833"/>
      <c r="T89" s="833"/>
      <c r="U89" s="833"/>
      <c r="V89" s="833"/>
      <c r="W89" s="833"/>
      <c r="X89" s="833"/>
      <c r="Y89" s="833"/>
      <c r="Z89" s="833"/>
      <c r="AA89" s="834"/>
      <c r="AB89" s="929"/>
      <c r="AC89" s="915"/>
      <c r="AD89" s="916"/>
      <c r="AE89" s="421"/>
      <c r="AF89" s="422"/>
      <c r="AG89" s="422"/>
      <c r="AH89" s="423"/>
    </row>
    <row r="90" spans="1:34" ht="6" customHeight="1" x14ac:dyDescent="0.25">
      <c r="A90" s="1264"/>
      <c r="B90" s="944"/>
      <c r="C90" s="944"/>
      <c r="D90" s="944"/>
      <c r="E90" s="944"/>
      <c r="F90" s="944"/>
      <c r="G90" s="944"/>
      <c r="H90" s="944"/>
      <c r="I90" s="944"/>
      <c r="J90" s="791"/>
      <c r="K90" s="792"/>
      <c r="L90" s="421"/>
      <c r="M90" s="422"/>
      <c r="N90" s="422"/>
      <c r="O90" s="423"/>
      <c r="P90" s="14"/>
      <c r="Q90" s="816"/>
      <c r="R90" s="817"/>
      <c r="S90" s="817"/>
      <c r="T90" s="817"/>
      <c r="U90" s="817"/>
      <c r="V90" s="817"/>
      <c r="W90" s="817"/>
      <c r="X90" s="817"/>
      <c r="Y90" s="817"/>
      <c r="Z90" s="817"/>
      <c r="AA90" s="818"/>
      <c r="AB90" s="929"/>
      <c r="AC90" s="915"/>
      <c r="AD90" s="916"/>
      <c r="AE90" s="424"/>
      <c r="AF90" s="425"/>
      <c r="AG90" s="425"/>
      <c r="AH90" s="426"/>
    </row>
    <row r="91" spans="1:34" ht="6.75" customHeight="1" x14ac:dyDescent="0.25">
      <c r="A91" s="1264"/>
      <c r="B91" s="933" t="s">
        <v>625</v>
      </c>
      <c r="C91" s="951"/>
      <c r="D91" s="951"/>
      <c r="E91" s="951"/>
      <c r="F91" s="951"/>
      <c r="G91" s="951"/>
      <c r="H91" s="951"/>
      <c r="I91" s="951"/>
      <c r="J91" s="710" t="s">
        <v>28</v>
      </c>
      <c r="K91" s="952"/>
      <c r="L91" s="660">
        <f>Vkladani_dat!G45</f>
        <v>0</v>
      </c>
      <c r="M91" s="419"/>
      <c r="N91" s="419"/>
      <c r="O91" s="420"/>
      <c r="P91" s="14"/>
      <c r="Q91" s="943" t="s">
        <v>633</v>
      </c>
      <c r="R91" s="804"/>
      <c r="S91" s="804"/>
      <c r="T91" s="804"/>
      <c r="U91" s="804"/>
      <c r="V91" s="804"/>
      <c r="W91" s="804"/>
      <c r="X91" s="804"/>
      <c r="Y91" s="804"/>
      <c r="Z91" s="804"/>
      <c r="AA91" s="805"/>
      <c r="AB91" s="914" t="s">
        <v>61</v>
      </c>
      <c r="AC91" s="915"/>
      <c r="AD91" s="916"/>
      <c r="AE91" s="660">
        <f>Vkladani_dat!G87</f>
        <v>0</v>
      </c>
      <c r="AF91" s="419"/>
      <c r="AG91" s="419"/>
      <c r="AH91" s="420"/>
    </row>
    <row r="92" spans="1:34" ht="6.75" customHeight="1" x14ac:dyDescent="0.25">
      <c r="A92" s="1264"/>
      <c r="B92" s="951"/>
      <c r="C92" s="951"/>
      <c r="D92" s="951"/>
      <c r="E92" s="951"/>
      <c r="F92" s="951"/>
      <c r="G92" s="951"/>
      <c r="H92" s="951"/>
      <c r="I92" s="951"/>
      <c r="J92" s="712"/>
      <c r="K92" s="953"/>
      <c r="L92" s="421"/>
      <c r="M92" s="422"/>
      <c r="N92" s="422"/>
      <c r="O92" s="423"/>
      <c r="P92" s="14"/>
      <c r="Q92" s="832"/>
      <c r="R92" s="833"/>
      <c r="S92" s="833"/>
      <c r="T92" s="833"/>
      <c r="U92" s="833"/>
      <c r="V92" s="833"/>
      <c r="W92" s="833"/>
      <c r="X92" s="833"/>
      <c r="Y92" s="833"/>
      <c r="Z92" s="833"/>
      <c r="AA92" s="834"/>
      <c r="AB92" s="929"/>
      <c r="AC92" s="915"/>
      <c r="AD92" s="916"/>
      <c r="AE92" s="421"/>
      <c r="AF92" s="422"/>
      <c r="AG92" s="422"/>
      <c r="AH92" s="423"/>
    </row>
    <row r="93" spans="1:34" ht="6.75" customHeight="1" x14ac:dyDescent="0.25">
      <c r="A93" s="1264"/>
      <c r="B93" s="951"/>
      <c r="C93" s="951"/>
      <c r="D93" s="951"/>
      <c r="E93" s="951"/>
      <c r="F93" s="951"/>
      <c r="G93" s="951"/>
      <c r="H93" s="951"/>
      <c r="I93" s="951"/>
      <c r="J93" s="714"/>
      <c r="K93" s="954"/>
      <c r="L93" s="424"/>
      <c r="M93" s="425"/>
      <c r="N93" s="425"/>
      <c r="O93" s="426"/>
      <c r="P93" s="14"/>
      <c r="Q93" s="816"/>
      <c r="R93" s="817"/>
      <c r="S93" s="817"/>
      <c r="T93" s="817"/>
      <c r="U93" s="817"/>
      <c r="V93" s="817"/>
      <c r="W93" s="817"/>
      <c r="X93" s="817"/>
      <c r="Y93" s="817"/>
      <c r="Z93" s="817"/>
      <c r="AA93" s="818"/>
      <c r="AB93" s="929"/>
      <c r="AC93" s="915"/>
      <c r="AD93" s="916"/>
      <c r="AE93" s="424"/>
      <c r="AF93" s="425"/>
      <c r="AG93" s="425"/>
      <c r="AH93" s="426"/>
    </row>
    <row r="94" spans="1:34" ht="21.75" customHeight="1" x14ac:dyDescent="0.25">
      <c r="A94" s="1264"/>
      <c r="B94" s="933" t="s">
        <v>180</v>
      </c>
      <c r="C94" s="933"/>
      <c r="D94" s="933"/>
      <c r="E94" s="933"/>
      <c r="F94" s="933"/>
      <c r="G94" s="933"/>
      <c r="H94" s="933"/>
      <c r="I94" s="933"/>
      <c r="J94" s="785" t="s">
        <v>29</v>
      </c>
      <c r="K94" s="411"/>
      <c r="L94" s="660">
        <f>Vkladani_dat!G46</f>
        <v>0</v>
      </c>
      <c r="M94" s="419"/>
      <c r="N94" s="419"/>
      <c r="O94" s="420"/>
      <c r="P94" s="14"/>
      <c r="Q94" s="864" t="s">
        <v>634</v>
      </c>
      <c r="R94" s="865"/>
      <c r="S94" s="865"/>
      <c r="T94" s="865"/>
      <c r="U94" s="865"/>
      <c r="V94" s="865"/>
      <c r="W94" s="865"/>
      <c r="X94" s="865"/>
      <c r="Y94" s="865"/>
      <c r="Z94" s="865"/>
      <c r="AA94" s="866"/>
      <c r="AB94" s="941" t="s">
        <v>62</v>
      </c>
      <c r="AC94" s="942"/>
      <c r="AD94" s="651"/>
      <c r="AE94" s="660">
        <f>Vkladani_dat!G88</f>
        <v>0</v>
      </c>
      <c r="AF94" s="419"/>
      <c r="AG94" s="419"/>
      <c r="AH94" s="420"/>
    </row>
    <row r="95" spans="1:34" ht="21.75" customHeight="1" x14ac:dyDescent="0.25">
      <c r="A95" s="1265"/>
      <c r="B95" s="933" t="s">
        <v>181</v>
      </c>
      <c r="C95" s="933"/>
      <c r="D95" s="933"/>
      <c r="E95" s="933"/>
      <c r="F95" s="933"/>
      <c r="G95" s="933"/>
      <c r="H95" s="933"/>
      <c r="I95" s="933"/>
      <c r="J95" s="785" t="s">
        <v>30</v>
      </c>
      <c r="K95" s="411"/>
      <c r="L95" s="660">
        <f>Vkladani_dat!G47</f>
        <v>0</v>
      </c>
      <c r="M95" s="419"/>
      <c r="N95" s="419"/>
      <c r="O95" s="420"/>
      <c r="P95" s="14"/>
      <c r="Q95" s="913" t="s">
        <v>325</v>
      </c>
      <c r="R95" s="865"/>
      <c r="S95" s="865"/>
      <c r="T95" s="865"/>
      <c r="U95" s="865"/>
      <c r="V95" s="865"/>
      <c r="W95" s="865"/>
      <c r="X95" s="865"/>
      <c r="Y95" s="865"/>
      <c r="Z95" s="865"/>
      <c r="AA95" s="866"/>
      <c r="AB95" s="914" t="s">
        <v>63</v>
      </c>
      <c r="AC95" s="915"/>
      <c r="AD95" s="916"/>
      <c r="AE95" s="660">
        <f>Vkladani_dat!G89</f>
        <v>0</v>
      </c>
      <c r="AF95" s="419"/>
      <c r="AG95" s="419"/>
      <c r="AH95" s="420"/>
    </row>
    <row r="96" spans="1:34" ht="21" customHeight="1" thickBot="1" x14ac:dyDescent="0.3">
      <c r="A96" s="1266" t="s">
        <v>626</v>
      </c>
      <c r="B96" s="1267"/>
      <c r="C96" s="1267"/>
      <c r="D96" s="1267"/>
      <c r="E96" s="1267"/>
      <c r="F96" s="1267"/>
      <c r="G96" s="1267"/>
      <c r="H96" s="1267"/>
      <c r="I96" s="1268"/>
      <c r="J96" s="936" t="s">
        <v>31</v>
      </c>
      <c r="K96" s="937"/>
      <c r="L96" s="596">
        <f>Vkladani_dat!G48</f>
        <v>0</v>
      </c>
      <c r="M96" s="597"/>
      <c r="N96" s="597"/>
      <c r="O96" s="598"/>
      <c r="P96" s="14"/>
      <c r="Q96" s="938" t="s">
        <v>474</v>
      </c>
      <c r="R96" s="939"/>
      <c r="S96" s="939"/>
      <c r="T96" s="939"/>
      <c r="U96" s="939"/>
      <c r="V96" s="939"/>
      <c r="W96" s="939"/>
      <c r="X96" s="939"/>
      <c r="Y96" s="939"/>
      <c r="Z96" s="939"/>
      <c r="AA96" s="940"/>
      <c r="AB96" s="941" t="s">
        <v>64</v>
      </c>
      <c r="AC96" s="942"/>
      <c r="AD96" s="651"/>
      <c r="AE96" s="660">
        <f>Vkladani_dat!G90</f>
        <v>0</v>
      </c>
      <c r="AF96" s="419"/>
      <c r="AG96" s="419"/>
      <c r="AH96" s="420"/>
    </row>
    <row r="97" spans="1:34" ht="14.25" customHeight="1" x14ac:dyDescent="0.25">
      <c r="A97" s="934"/>
      <c r="B97" s="935"/>
      <c r="C97" s="935"/>
      <c r="D97" s="935"/>
      <c r="E97" s="935"/>
      <c r="F97" s="935"/>
      <c r="G97" s="935"/>
      <c r="H97" s="935"/>
      <c r="I97" s="935"/>
      <c r="J97" s="678"/>
      <c r="K97" s="454"/>
      <c r="L97" s="784"/>
      <c r="M97" s="455"/>
      <c r="N97" s="455"/>
      <c r="O97" s="455"/>
      <c r="P97" s="14"/>
      <c r="Q97" s="913" t="s">
        <v>339</v>
      </c>
      <c r="R97" s="865"/>
      <c r="S97" s="865"/>
      <c r="T97" s="865"/>
      <c r="U97" s="865"/>
      <c r="V97" s="865"/>
      <c r="W97" s="865"/>
      <c r="X97" s="865"/>
      <c r="Y97" s="865"/>
      <c r="Z97" s="865"/>
      <c r="AA97" s="866"/>
      <c r="AB97" s="914" t="s">
        <v>65</v>
      </c>
      <c r="AC97" s="915"/>
      <c r="AD97" s="916"/>
      <c r="AE97" s="660">
        <f>Vkladani_dat!G91</f>
        <v>0</v>
      </c>
      <c r="AF97" s="419"/>
      <c r="AG97" s="419"/>
      <c r="AH97" s="420"/>
    </row>
    <row r="98" spans="1:34" ht="5.25" customHeight="1" x14ac:dyDescent="0.25">
      <c r="A98" s="920"/>
      <c r="B98" s="920"/>
      <c r="C98" s="920"/>
      <c r="D98" s="920"/>
      <c r="E98" s="920"/>
      <c r="F98" s="920"/>
      <c r="G98" s="920"/>
      <c r="H98" s="920"/>
      <c r="I98" s="920"/>
      <c r="J98" s="413"/>
      <c r="K98" s="413"/>
      <c r="L98" s="422"/>
      <c r="M98" s="422"/>
      <c r="N98" s="422"/>
      <c r="O98" s="422"/>
      <c r="P98" s="14"/>
      <c r="Q98" s="727" t="s">
        <v>475</v>
      </c>
      <c r="R98" s="917"/>
      <c r="S98" s="917"/>
      <c r="T98" s="917"/>
      <c r="U98" s="917"/>
      <c r="V98" s="917"/>
      <c r="W98" s="917"/>
      <c r="X98" s="917"/>
      <c r="Y98" s="917"/>
      <c r="Z98" s="917"/>
      <c r="AA98" s="918"/>
      <c r="AB98" s="925" t="s">
        <v>66</v>
      </c>
      <c r="AC98" s="926"/>
      <c r="AD98" s="927"/>
      <c r="AE98" s="418">
        <f>Vkladani_dat!G92</f>
        <v>0</v>
      </c>
      <c r="AF98" s="509"/>
      <c r="AG98" s="509"/>
      <c r="AH98" s="510"/>
    </row>
    <row r="99" spans="1:34" ht="3" hidden="1" customHeight="1" x14ac:dyDescent="0.3">
      <c r="A99" s="163"/>
      <c r="B99" s="163"/>
      <c r="C99" s="163"/>
      <c r="D99" s="163"/>
      <c r="E99" s="163"/>
      <c r="F99" s="163"/>
      <c r="G99" s="163"/>
      <c r="H99" s="163"/>
      <c r="I99" s="163"/>
      <c r="J99" s="164"/>
      <c r="K99" s="164"/>
      <c r="L99" s="165"/>
      <c r="M99" s="165"/>
      <c r="N99" s="165"/>
      <c r="O99" s="166"/>
      <c r="P99" s="14"/>
      <c r="Q99" s="919"/>
      <c r="R99" s="920"/>
      <c r="S99" s="920"/>
      <c r="T99" s="920"/>
      <c r="U99" s="920"/>
      <c r="V99" s="920"/>
      <c r="W99" s="920"/>
      <c r="X99" s="920"/>
      <c r="Y99" s="920"/>
      <c r="Z99" s="920"/>
      <c r="AA99" s="921"/>
      <c r="AB99" s="928"/>
      <c r="AC99" s="926"/>
      <c r="AD99" s="927"/>
      <c r="AE99" s="511"/>
      <c r="AF99" s="512"/>
      <c r="AG99" s="512"/>
      <c r="AH99" s="513"/>
    </row>
    <row r="100" spans="1:34" ht="8.25" customHeight="1" x14ac:dyDescent="0.25">
      <c r="A100" s="906"/>
      <c r="B100" s="906"/>
      <c r="C100" s="906"/>
      <c r="D100" s="906"/>
      <c r="E100" s="906"/>
      <c r="F100" s="906"/>
      <c r="G100" s="906"/>
      <c r="H100" s="906"/>
      <c r="I100" s="906"/>
      <c r="J100" s="907"/>
      <c r="K100" s="908"/>
      <c r="L100" s="796"/>
      <c r="M100" s="422"/>
      <c r="N100" s="422"/>
      <c r="O100" s="422"/>
      <c r="P100" s="14"/>
      <c r="Q100" s="919"/>
      <c r="R100" s="920"/>
      <c r="S100" s="920"/>
      <c r="T100" s="920"/>
      <c r="U100" s="920"/>
      <c r="V100" s="920"/>
      <c r="W100" s="920"/>
      <c r="X100" s="920"/>
      <c r="Y100" s="920"/>
      <c r="Z100" s="920"/>
      <c r="AA100" s="921"/>
      <c r="AB100" s="928"/>
      <c r="AC100" s="926"/>
      <c r="AD100" s="927"/>
      <c r="AE100" s="511"/>
      <c r="AF100" s="512"/>
      <c r="AG100" s="512"/>
      <c r="AH100" s="513"/>
    </row>
    <row r="101" spans="1:34" ht="7.5" customHeight="1" x14ac:dyDescent="0.25">
      <c r="A101" s="906"/>
      <c r="B101" s="906"/>
      <c r="C101" s="906"/>
      <c r="D101" s="906"/>
      <c r="E101" s="906"/>
      <c r="F101" s="906"/>
      <c r="G101" s="906"/>
      <c r="H101" s="906"/>
      <c r="I101" s="906"/>
      <c r="J101" s="908"/>
      <c r="K101" s="908"/>
      <c r="L101" s="422"/>
      <c r="M101" s="422"/>
      <c r="N101" s="422"/>
      <c r="O101" s="422"/>
      <c r="P101" s="14"/>
      <c r="Q101" s="922"/>
      <c r="R101" s="923"/>
      <c r="S101" s="923"/>
      <c r="T101" s="923"/>
      <c r="U101" s="923"/>
      <c r="V101" s="923"/>
      <c r="W101" s="923"/>
      <c r="X101" s="923"/>
      <c r="Y101" s="923"/>
      <c r="Z101" s="923"/>
      <c r="AA101" s="924"/>
      <c r="AB101" s="929"/>
      <c r="AC101" s="915"/>
      <c r="AD101" s="916"/>
      <c r="AE101" s="930"/>
      <c r="AF101" s="931"/>
      <c r="AG101" s="931"/>
      <c r="AH101" s="932"/>
    </row>
    <row r="102" spans="1:34" ht="2.4500000000000002" customHeight="1" x14ac:dyDescent="0.25">
      <c r="A102" s="909"/>
      <c r="B102" s="910"/>
      <c r="C102" s="910"/>
      <c r="D102" s="910"/>
      <c r="E102" s="910"/>
      <c r="F102" s="910"/>
      <c r="G102" s="910"/>
      <c r="H102" s="19"/>
      <c r="I102" s="19"/>
      <c r="J102" s="19"/>
      <c r="K102" s="19"/>
      <c r="L102" s="19"/>
      <c r="M102" s="19"/>
      <c r="N102" s="19"/>
      <c r="O102" s="20"/>
      <c r="P102" s="14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4"/>
      <c r="AC102" s="54"/>
      <c r="AD102" s="54"/>
      <c r="AE102" s="55"/>
      <c r="AF102" s="55"/>
      <c r="AG102" s="55"/>
      <c r="AH102" s="55"/>
    </row>
    <row r="103" spans="1:34" ht="7.9" customHeight="1" x14ac:dyDescent="0.25">
      <c r="A103" s="899" t="s">
        <v>662</v>
      </c>
      <c r="B103" s="911"/>
      <c r="C103" s="911"/>
      <c r="D103" s="911"/>
      <c r="E103" s="911"/>
      <c r="F103" s="911"/>
      <c r="G103" s="911"/>
      <c r="H103" s="911"/>
      <c r="I103" s="911"/>
      <c r="J103" s="911"/>
      <c r="K103" s="911"/>
      <c r="L103" s="911"/>
      <c r="M103" s="911"/>
      <c r="N103" s="911"/>
      <c r="O103" s="911"/>
      <c r="P103" s="14"/>
      <c r="Q103" s="912" t="s">
        <v>665</v>
      </c>
      <c r="R103" s="901"/>
      <c r="S103" s="901"/>
      <c r="T103" s="901"/>
      <c r="U103" s="901"/>
      <c r="V103" s="901"/>
      <c r="W103" s="901"/>
      <c r="X103" s="901"/>
      <c r="Y103" s="901"/>
      <c r="Z103" s="901"/>
      <c r="AA103" s="901"/>
      <c r="AB103" s="901"/>
      <c r="AC103" s="901"/>
      <c r="AD103" s="901"/>
      <c r="AE103" s="901"/>
      <c r="AF103" s="901"/>
      <c r="AG103" s="901"/>
      <c r="AH103" s="901"/>
    </row>
    <row r="104" spans="1:34" ht="7.9" customHeight="1" x14ac:dyDescent="0.25">
      <c r="A104" s="899" t="s">
        <v>663</v>
      </c>
      <c r="B104" s="899"/>
      <c r="C104" s="899"/>
      <c r="D104" s="899"/>
      <c r="E104" s="899"/>
      <c r="F104" s="899"/>
      <c r="G104" s="899"/>
      <c r="H104" s="899"/>
      <c r="I104" s="899"/>
      <c r="J104" s="899"/>
      <c r="K104" s="899"/>
      <c r="L104" s="899"/>
      <c r="M104" s="899"/>
      <c r="N104" s="899"/>
      <c r="O104" s="899"/>
      <c r="P104" s="14"/>
      <c r="Q104" s="900" t="s">
        <v>664</v>
      </c>
      <c r="R104" s="901"/>
      <c r="S104" s="901"/>
      <c r="T104" s="901"/>
      <c r="U104" s="901"/>
      <c r="V104" s="901"/>
      <c r="W104" s="901"/>
      <c r="X104" s="901"/>
      <c r="Y104" s="901"/>
      <c r="Z104" s="901"/>
      <c r="AA104" s="901"/>
      <c r="AB104" s="901"/>
      <c r="AC104" s="901"/>
      <c r="AD104" s="901"/>
      <c r="AE104" s="901"/>
      <c r="AF104" s="901"/>
      <c r="AG104" s="901"/>
      <c r="AH104" s="901"/>
    </row>
    <row r="105" spans="1:34" ht="7.5" customHeight="1" x14ac:dyDescent="0.25">
      <c r="A105" s="902"/>
      <c r="B105" s="903"/>
      <c r="C105" s="903"/>
      <c r="D105" s="903"/>
      <c r="E105" s="903"/>
      <c r="F105" s="903"/>
      <c r="G105" s="903"/>
      <c r="H105" s="903"/>
      <c r="I105" s="903"/>
      <c r="J105" s="903"/>
      <c r="K105" s="903"/>
      <c r="L105" s="903"/>
      <c r="M105" s="903"/>
      <c r="N105" s="903"/>
      <c r="O105" s="903"/>
      <c r="P105" s="14"/>
      <c r="Q105" s="904"/>
      <c r="R105" s="905"/>
      <c r="S105" s="905"/>
      <c r="T105" s="905"/>
      <c r="U105" s="905"/>
      <c r="V105" s="905"/>
      <c r="W105" s="905"/>
      <c r="X105" s="905"/>
      <c r="Y105" s="905"/>
      <c r="Z105" s="905"/>
      <c r="AA105" s="905"/>
      <c r="AB105" s="905"/>
      <c r="AC105" s="905"/>
      <c r="AD105" s="905"/>
      <c r="AE105" s="905"/>
      <c r="AF105" s="905"/>
      <c r="AG105" s="905"/>
      <c r="AH105" s="905"/>
    </row>
    <row r="106" spans="1:34" ht="6.75" customHeight="1" x14ac:dyDescent="0.25">
      <c r="A106" s="21"/>
      <c r="B106" s="22"/>
      <c r="C106" s="22"/>
      <c r="D106" s="22"/>
      <c r="E106" s="22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14"/>
      <c r="Q106" s="899"/>
      <c r="R106" s="899"/>
      <c r="S106" s="899"/>
      <c r="T106" s="899"/>
      <c r="U106" s="899"/>
      <c r="V106" s="899"/>
      <c r="W106" s="899"/>
      <c r="X106" s="899"/>
      <c r="Y106" s="899"/>
      <c r="Z106" s="23"/>
      <c r="AA106" s="291"/>
      <c r="AB106" s="291"/>
      <c r="AC106" s="291"/>
      <c r="AD106" s="291"/>
      <c r="AE106" s="291"/>
      <c r="AF106" s="291"/>
      <c r="AG106" s="291"/>
      <c r="AH106" s="291"/>
    </row>
    <row r="107" spans="1:34" ht="1.5" hidden="1" customHeight="1" x14ac:dyDescent="0.3">
      <c r="A107" s="877"/>
      <c r="B107" s="877"/>
      <c r="C107" s="877"/>
      <c r="D107" s="877"/>
      <c r="E107" s="877"/>
      <c r="F107" s="877"/>
      <c r="G107" s="877"/>
      <c r="H107" s="877"/>
      <c r="I107" s="877"/>
      <c r="J107" s="877"/>
      <c r="K107" s="877"/>
      <c r="L107" s="877"/>
      <c r="M107" s="877"/>
      <c r="N107" s="877"/>
      <c r="O107" s="24"/>
      <c r="P107" s="14"/>
    </row>
    <row r="108" spans="1:34" ht="0.75" hidden="1" customHeight="1" x14ac:dyDescent="0.3">
      <c r="A108" s="877"/>
      <c r="B108" s="877"/>
      <c r="C108" s="877"/>
      <c r="D108" s="877"/>
      <c r="E108" s="877"/>
      <c r="F108" s="877"/>
      <c r="G108" s="877"/>
      <c r="H108" s="877"/>
      <c r="I108" s="877"/>
      <c r="J108" s="877"/>
      <c r="K108" s="877"/>
      <c r="L108" s="877"/>
      <c r="M108" s="877"/>
      <c r="N108" s="877"/>
      <c r="O108" s="24"/>
      <c r="P108" s="14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</row>
    <row r="109" spans="1:34" ht="0.75" customHeight="1" thickBot="1" x14ac:dyDescent="0.3">
      <c r="A109" s="878"/>
      <c r="B109" s="878"/>
      <c r="C109" s="878"/>
      <c r="D109" s="878"/>
      <c r="E109" s="878"/>
      <c r="F109" s="878"/>
      <c r="G109" s="878"/>
      <c r="H109" s="878"/>
      <c r="I109" s="878"/>
      <c r="J109" s="878"/>
      <c r="K109" s="878"/>
      <c r="L109" s="878"/>
      <c r="M109" s="878"/>
      <c r="N109" s="878"/>
      <c r="O109" s="24"/>
      <c r="P109" s="14"/>
      <c r="Q109" s="879" t="s">
        <v>382</v>
      </c>
      <c r="R109" s="879"/>
      <c r="S109" s="879"/>
      <c r="T109" s="879"/>
      <c r="U109" s="879"/>
      <c r="V109" s="879"/>
      <c r="W109" s="879"/>
      <c r="X109" s="879"/>
      <c r="Y109" s="879"/>
      <c r="Z109" s="879"/>
      <c r="AA109" s="879"/>
      <c r="AB109" s="879"/>
      <c r="AC109" s="879"/>
      <c r="AD109" s="879"/>
      <c r="AE109" s="879"/>
      <c r="AF109" s="879"/>
      <c r="AG109" s="879"/>
      <c r="AH109" s="879"/>
    </row>
    <row r="110" spans="1:34" ht="13.5" customHeight="1" thickBot="1" x14ac:dyDescent="0.3">
      <c r="A110" s="881" t="s">
        <v>476</v>
      </c>
      <c r="B110" s="882"/>
      <c r="C110" s="882"/>
      <c r="D110" s="882"/>
      <c r="E110" s="882"/>
      <c r="F110" s="882"/>
      <c r="G110" s="882"/>
      <c r="H110" s="882"/>
      <c r="I110" s="883"/>
      <c r="J110" s="884" t="s">
        <v>458</v>
      </c>
      <c r="K110" s="883"/>
      <c r="L110" s="884" t="s">
        <v>169</v>
      </c>
      <c r="M110" s="882"/>
      <c r="N110" s="882"/>
      <c r="O110" s="885"/>
      <c r="P110" s="14"/>
      <c r="Q110" s="880"/>
      <c r="R110" s="880"/>
      <c r="S110" s="880"/>
      <c r="T110" s="880"/>
      <c r="U110" s="880"/>
      <c r="V110" s="880"/>
      <c r="W110" s="880"/>
      <c r="X110" s="880"/>
      <c r="Y110" s="880"/>
      <c r="Z110" s="880"/>
      <c r="AA110" s="880"/>
      <c r="AB110" s="880"/>
      <c r="AC110" s="880"/>
      <c r="AD110" s="880"/>
      <c r="AE110" s="880"/>
      <c r="AF110" s="880"/>
      <c r="AG110" s="880"/>
      <c r="AH110" s="880"/>
    </row>
    <row r="111" spans="1:34" ht="9" customHeight="1" x14ac:dyDescent="0.25">
      <c r="A111" s="849" t="s">
        <v>170</v>
      </c>
      <c r="B111" s="850"/>
      <c r="C111" s="850"/>
      <c r="D111" s="850"/>
      <c r="E111" s="850"/>
      <c r="F111" s="850"/>
      <c r="G111" s="850"/>
      <c r="H111" s="850"/>
      <c r="I111" s="886"/>
      <c r="J111" s="887">
        <v>1</v>
      </c>
      <c r="K111" s="886"/>
      <c r="L111" s="887">
        <v>2</v>
      </c>
      <c r="M111" s="850"/>
      <c r="N111" s="850"/>
      <c r="O111" s="888"/>
      <c r="P111" s="14"/>
      <c r="Q111" s="889"/>
      <c r="R111" s="890"/>
      <c r="S111" s="890"/>
      <c r="T111" s="890"/>
      <c r="U111" s="890"/>
      <c r="V111" s="890"/>
      <c r="W111" s="890"/>
      <c r="X111" s="890"/>
      <c r="Y111" s="890"/>
      <c r="Z111" s="891"/>
      <c r="AA111" s="892" t="s">
        <v>458</v>
      </c>
      <c r="AB111" s="890"/>
      <c r="AC111" s="893"/>
      <c r="AD111" s="892" t="s">
        <v>477</v>
      </c>
      <c r="AE111" s="890"/>
      <c r="AF111" s="890"/>
      <c r="AG111" s="890"/>
      <c r="AH111" s="894"/>
    </row>
    <row r="112" spans="1:34" ht="6.75" customHeight="1" x14ac:dyDescent="0.25">
      <c r="A112" s="839" t="s">
        <v>478</v>
      </c>
      <c r="B112" s="840"/>
      <c r="C112" s="840"/>
      <c r="D112" s="840"/>
      <c r="E112" s="840"/>
      <c r="F112" s="840"/>
      <c r="G112" s="840"/>
      <c r="H112" s="840"/>
      <c r="I112" s="841"/>
      <c r="J112" s="829" t="s">
        <v>67</v>
      </c>
      <c r="K112" s="848"/>
      <c r="L112" s="660">
        <f>Vkladani_dat!G93</f>
        <v>0</v>
      </c>
      <c r="M112" s="419"/>
      <c r="N112" s="419"/>
      <c r="O112" s="420"/>
      <c r="P112" s="14"/>
      <c r="Q112" s="849" t="s">
        <v>170</v>
      </c>
      <c r="R112" s="850"/>
      <c r="S112" s="850"/>
      <c r="T112" s="850"/>
      <c r="U112" s="850"/>
      <c r="V112" s="850"/>
      <c r="W112" s="850"/>
      <c r="X112" s="850"/>
      <c r="Y112" s="850"/>
      <c r="Z112" s="851"/>
      <c r="AA112" s="852" t="s">
        <v>460</v>
      </c>
      <c r="AB112" s="853"/>
      <c r="AC112" s="854"/>
      <c r="AD112" s="896">
        <v>2</v>
      </c>
      <c r="AE112" s="897"/>
      <c r="AF112" s="897"/>
      <c r="AG112" s="897"/>
      <c r="AH112" s="898"/>
    </row>
    <row r="113" spans="1:34" ht="5.25" customHeight="1" x14ac:dyDescent="0.25">
      <c r="A113" s="842"/>
      <c r="B113" s="843"/>
      <c r="C113" s="843"/>
      <c r="D113" s="843"/>
      <c r="E113" s="843"/>
      <c r="F113" s="843"/>
      <c r="G113" s="843"/>
      <c r="H113" s="843"/>
      <c r="I113" s="844"/>
      <c r="J113" s="819"/>
      <c r="K113" s="848"/>
      <c r="L113" s="421"/>
      <c r="M113" s="422"/>
      <c r="N113" s="422"/>
      <c r="O113" s="423"/>
      <c r="P113" s="14"/>
      <c r="Q113" s="831" t="s">
        <v>383</v>
      </c>
      <c r="R113" s="428"/>
      <c r="S113" s="428"/>
      <c r="T113" s="428"/>
      <c r="U113" s="428"/>
      <c r="V113" s="428"/>
      <c r="W113" s="428"/>
      <c r="X113" s="428"/>
      <c r="Y113" s="428"/>
      <c r="Z113" s="429"/>
      <c r="AA113" s="742" t="s">
        <v>104</v>
      </c>
      <c r="AB113" s="743"/>
      <c r="AC113" s="433"/>
      <c r="AD113" s="660">
        <f>Vkladani_dat!G144</f>
        <v>0</v>
      </c>
      <c r="AE113" s="744"/>
      <c r="AF113" s="744"/>
      <c r="AG113" s="744"/>
      <c r="AH113" s="745"/>
    </row>
    <row r="114" spans="1:34" ht="5.25" customHeight="1" x14ac:dyDescent="0.25">
      <c r="A114" s="845"/>
      <c r="B114" s="846"/>
      <c r="C114" s="846"/>
      <c r="D114" s="846"/>
      <c r="E114" s="846"/>
      <c r="F114" s="846"/>
      <c r="G114" s="846"/>
      <c r="H114" s="846"/>
      <c r="I114" s="847"/>
      <c r="J114" s="819"/>
      <c r="K114" s="848"/>
      <c r="L114" s="424"/>
      <c r="M114" s="425"/>
      <c r="N114" s="425"/>
      <c r="O114" s="426"/>
      <c r="P114" s="14"/>
      <c r="Q114" s="738"/>
      <c r="R114" s="739"/>
      <c r="S114" s="739"/>
      <c r="T114" s="739"/>
      <c r="U114" s="739"/>
      <c r="V114" s="739"/>
      <c r="W114" s="739"/>
      <c r="X114" s="739"/>
      <c r="Y114" s="739"/>
      <c r="Z114" s="740"/>
      <c r="AA114" s="482"/>
      <c r="AB114" s="297"/>
      <c r="AC114" s="478"/>
      <c r="AD114" s="746"/>
      <c r="AE114" s="747"/>
      <c r="AF114" s="747"/>
      <c r="AG114" s="747"/>
      <c r="AH114" s="748"/>
    </row>
    <row r="115" spans="1:34" ht="6.75" customHeight="1" x14ac:dyDescent="0.25">
      <c r="A115" s="864" t="s">
        <v>340</v>
      </c>
      <c r="B115" s="865"/>
      <c r="C115" s="865"/>
      <c r="D115" s="865"/>
      <c r="E115" s="865"/>
      <c r="F115" s="865"/>
      <c r="G115" s="865"/>
      <c r="H115" s="865"/>
      <c r="I115" s="866"/>
      <c r="J115" s="409" t="s">
        <v>68</v>
      </c>
      <c r="K115" s="862"/>
      <c r="L115" s="856">
        <f>Vkladani_dat!G94</f>
        <v>0</v>
      </c>
      <c r="M115" s="419"/>
      <c r="N115" s="419"/>
      <c r="O115" s="420"/>
      <c r="P115" s="14"/>
      <c r="Q115" s="741"/>
      <c r="R115" s="431"/>
      <c r="S115" s="431"/>
      <c r="T115" s="431"/>
      <c r="U115" s="431"/>
      <c r="V115" s="431"/>
      <c r="W115" s="431"/>
      <c r="X115" s="431"/>
      <c r="Y115" s="431"/>
      <c r="Z115" s="432"/>
      <c r="AA115" s="434"/>
      <c r="AB115" s="641"/>
      <c r="AC115" s="435"/>
      <c r="AD115" s="749"/>
      <c r="AE115" s="750"/>
      <c r="AF115" s="750"/>
      <c r="AG115" s="750"/>
      <c r="AH115" s="751"/>
    </row>
    <row r="116" spans="1:34" ht="3" customHeight="1" x14ac:dyDescent="0.25">
      <c r="A116" s="864"/>
      <c r="B116" s="865"/>
      <c r="C116" s="865"/>
      <c r="D116" s="865"/>
      <c r="E116" s="865"/>
      <c r="F116" s="865"/>
      <c r="G116" s="865"/>
      <c r="H116" s="865"/>
      <c r="I116" s="866"/>
      <c r="J116" s="567"/>
      <c r="K116" s="863"/>
      <c r="L116" s="421"/>
      <c r="M116" s="422"/>
      <c r="N116" s="422"/>
      <c r="O116" s="423"/>
      <c r="P116" s="14"/>
      <c r="Q116" s="831" t="s">
        <v>384</v>
      </c>
      <c r="R116" s="428"/>
      <c r="S116" s="428"/>
      <c r="T116" s="428"/>
      <c r="U116" s="428"/>
      <c r="V116" s="428"/>
      <c r="W116" s="428"/>
      <c r="X116" s="428"/>
      <c r="Y116" s="428"/>
      <c r="Z116" s="429"/>
      <c r="AA116" s="895" t="s">
        <v>105</v>
      </c>
      <c r="AB116" s="743"/>
      <c r="AC116" s="433"/>
      <c r="AD116" s="660">
        <f>Vkladani_dat!G145</f>
        <v>0</v>
      </c>
      <c r="AE116" s="744"/>
      <c r="AF116" s="744"/>
      <c r="AG116" s="744"/>
      <c r="AH116" s="745"/>
    </row>
    <row r="117" spans="1:34" ht="4.5" customHeight="1" x14ac:dyDescent="0.25">
      <c r="A117" s="864"/>
      <c r="B117" s="865"/>
      <c r="C117" s="865"/>
      <c r="D117" s="865"/>
      <c r="E117" s="865"/>
      <c r="F117" s="865"/>
      <c r="G117" s="865"/>
      <c r="H117" s="865"/>
      <c r="I117" s="866"/>
      <c r="J117" s="645"/>
      <c r="K117" s="647"/>
      <c r="L117" s="424"/>
      <c r="M117" s="425"/>
      <c r="N117" s="425"/>
      <c r="O117" s="426"/>
      <c r="P117" s="14"/>
      <c r="Q117" s="738"/>
      <c r="R117" s="739"/>
      <c r="S117" s="739"/>
      <c r="T117" s="739"/>
      <c r="U117" s="739"/>
      <c r="V117" s="739"/>
      <c r="W117" s="739"/>
      <c r="X117" s="739"/>
      <c r="Y117" s="739"/>
      <c r="Z117" s="740"/>
      <c r="AA117" s="482"/>
      <c r="AB117" s="297"/>
      <c r="AC117" s="478"/>
      <c r="AD117" s="746"/>
      <c r="AE117" s="747"/>
      <c r="AF117" s="747"/>
      <c r="AG117" s="747"/>
      <c r="AH117" s="748"/>
    </row>
    <row r="118" spans="1:34" ht="6" customHeight="1" x14ac:dyDescent="0.25">
      <c r="A118" s="876" t="s">
        <v>341</v>
      </c>
      <c r="B118" s="480"/>
      <c r="C118" s="480"/>
      <c r="D118" s="480"/>
      <c r="E118" s="480"/>
      <c r="F118" s="480"/>
      <c r="G118" s="480"/>
      <c r="H118" s="480"/>
      <c r="I118" s="481"/>
      <c r="J118" s="787" t="s">
        <v>69</v>
      </c>
      <c r="K118" s="863"/>
      <c r="L118" s="660">
        <f>Vkladani_dat!G95</f>
        <v>0</v>
      </c>
      <c r="M118" s="419"/>
      <c r="N118" s="419"/>
      <c r="O118" s="420"/>
      <c r="P118" s="14"/>
      <c r="Q118" s="741"/>
      <c r="R118" s="431"/>
      <c r="S118" s="431"/>
      <c r="T118" s="431"/>
      <c r="U118" s="431"/>
      <c r="V118" s="431"/>
      <c r="W118" s="431"/>
      <c r="X118" s="431"/>
      <c r="Y118" s="431"/>
      <c r="Z118" s="432"/>
      <c r="AA118" s="434"/>
      <c r="AB118" s="641"/>
      <c r="AC118" s="435"/>
      <c r="AD118" s="749"/>
      <c r="AE118" s="750"/>
      <c r="AF118" s="750"/>
      <c r="AG118" s="750"/>
      <c r="AH118" s="751"/>
    </row>
    <row r="119" spans="1:34" ht="6.75" customHeight="1" x14ac:dyDescent="0.25">
      <c r="A119" s="828"/>
      <c r="B119" s="480"/>
      <c r="C119" s="480"/>
      <c r="D119" s="480"/>
      <c r="E119" s="480"/>
      <c r="F119" s="480"/>
      <c r="G119" s="480"/>
      <c r="H119" s="480"/>
      <c r="I119" s="481"/>
      <c r="J119" s="567"/>
      <c r="K119" s="863"/>
      <c r="L119" s="421"/>
      <c r="M119" s="422"/>
      <c r="N119" s="422"/>
      <c r="O119" s="423"/>
      <c r="P119" s="14"/>
      <c r="Q119" s="831" t="s">
        <v>385</v>
      </c>
      <c r="R119" s="428"/>
      <c r="S119" s="428"/>
      <c r="T119" s="428"/>
      <c r="U119" s="428"/>
      <c r="V119" s="428"/>
      <c r="W119" s="428"/>
      <c r="X119" s="428"/>
      <c r="Y119" s="428"/>
      <c r="Z119" s="429"/>
      <c r="AA119" s="742" t="s">
        <v>106</v>
      </c>
      <c r="AB119" s="743"/>
      <c r="AC119" s="433"/>
      <c r="AD119" s="660">
        <f>Vkladani_dat!G146</f>
        <v>0</v>
      </c>
      <c r="AE119" s="744"/>
      <c r="AF119" s="744"/>
      <c r="AG119" s="744"/>
      <c r="AH119" s="745"/>
    </row>
    <row r="120" spans="1:34" ht="3" customHeight="1" x14ac:dyDescent="0.25">
      <c r="A120" s="828"/>
      <c r="B120" s="480"/>
      <c r="C120" s="480"/>
      <c r="D120" s="480"/>
      <c r="E120" s="480"/>
      <c r="F120" s="480"/>
      <c r="G120" s="480"/>
      <c r="H120" s="480"/>
      <c r="I120" s="481"/>
      <c r="J120" s="567"/>
      <c r="K120" s="863"/>
      <c r="L120" s="421"/>
      <c r="M120" s="422"/>
      <c r="N120" s="422"/>
      <c r="O120" s="423"/>
      <c r="P120" s="14"/>
      <c r="Q120" s="738"/>
      <c r="R120" s="739"/>
      <c r="S120" s="739"/>
      <c r="T120" s="739"/>
      <c r="U120" s="739"/>
      <c r="V120" s="739"/>
      <c r="W120" s="739"/>
      <c r="X120" s="739"/>
      <c r="Y120" s="739"/>
      <c r="Z120" s="740"/>
      <c r="AA120" s="482"/>
      <c r="AB120" s="297"/>
      <c r="AC120" s="478"/>
      <c r="AD120" s="746"/>
      <c r="AE120" s="747"/>
      <c r="AF120" s="747"/>
      <c r="AG120" s="747"/>
      <c r="AH120" s="748"/>
    </row>
    <row r="121" spans="1:34" ht="5.25" customHeight="1" x14ac:dyDescent="0.25">
      <c r="A121" s="828"/>
      <c r="B121" s="480"/>
      <c r="C121" s="480"/>
      <c r="D121" s="480"/>
      <c r="E121" s="480"/>
      <c r="F121" s="480"/>
      <c r="G121" s="480"/>
      <c r="H121" s="480"/>
      <c r="I121" s="481"/>
      <c r="J121" s="645"/>
      <c r="K121" s="647"/>
      <c r="L121" s="424"/>
      <c r="M121" s="425"/>
      <c r="N121" s="425"/>
      <c r="O121" s="426"/>
      <c r="P121" s="14"/>
      <c r="Q121" s="738"/>
      <c r="R121" s="739"/>
      <c r="S121" s="739"/>
      <c r="T121" s="739"/>
      <c r="U121" s="739"/>
      <c r="V121" s="739"/>
      <c r="W121" s="739"/>
      <c r="X121" s="739"/>
      <c r="Y121" s="739"/>
      <c r="Z121" s="740"/>
      <c r="AA121" s="482"/>
      <c r="AB121" s="297"/>
      <c r="AC121" s="478"/>
      <c r="AD121" s="746"/>
      <c r="AE121" s="747"/>
      <c r="AF121" s="747"/>
      <c r="AG121" s="747"/>
      <c r="AH121" s="748"/>
    </row>
    <row r="122" spans="1:34" ht="7.5" customHeight="1" x14ac:dyDescent="0.25">
      <c r="A122" s="495" t="s">
        <v>635</v>
      </c>
      <c r="B122" s="857"/>
      <c r="C122" s="857"/>
      <c r="D122" s="857"/>
      <c r="E122" s="857"/>
      <c r="F122" s="857"/>
      <c r="G122" s="857"/>
      <c r="H122" s="857"/>
      <c r="I122" s="858"/>
      <c r="J122" s="409" t="s">
        <v>70</v>
      </c>
      <c r="K122" s="777"/>
      <c r="L122" s="660">
        <f>Vkladani_dat!G96</f>
        <v>0</v>
      </c>
      <c r="M122" s="419"/>
      <c r="N122" s="419"/>
      <c r="O122" s="420"/>
      <c r="P122" s="14"/>
      <c r="Q122" s="741"/>
      <c r="R122" s="431"/>
      <c r="S122" s="431"/>
      <c r="T122" s="431"/>
      <c r="U122" s="431"/>
      <c r="V122" s="431"/>
      <c r="W122" s="431"/>
      <c r="X122" s="431"/>
      <c r="Y122" s="431"/>
      <c r="Z122" s="432"/>
      <c r="AA122" s="434"/>
      <c r="AB122" s="641"/>
      <c r="AC122" s="435"/>
      <c r="AD122" s="749"/>
      <c r="AE122" s="750"/>
      <c r="AF122" s="750"/>
      <c r="AG122" s="750"/>
      <c r="AH122" s="751"/>
    </row>
    <row r="123" spans="1:34" ht="6" customHeight="1" x14ac:dyDescent="0.25">
      <c r="A123" s="859"/>
      <c r="B123" s="860"/>
      <c r="C123" s="860"/>
      <c r="D123" s="860"/>
      <c r="E123" s="860"/>
      <c r="F123" s="860"/>
      <c r="G123" s="860"/>
      <c r="H123" s="860"/>
      <c r="I123" s="861"/>
      <c r="J123" s="855"/>
      <c r="K123" s="780"/>
      <c r="L123" s="424"/>
      <c r="M123" s="425"/>
      <c r="N123" s="425"/>
      <c r="O123" s="426"/>
      <c r="P123" s="14"/>
      <c r="Q123" s="831" t="s">
        <v>386</v>
      </c>
      <c r="R123" s="428"/>
      <c r="S123" s="428"/>
      <c r="T123" s="428"/>
      <c r="U123" s="428"/>
      <c r="V123" s="428"/>
      <c r="W123" s="428"/>
      <c r="X123" s="428"/>
      <c r="Y123" s="428"/>
      <c r="Z123" s="429"/>
      <c r="AA123" s="742" t="s">
        <v>107</v>
      </c>
      <c r="AB123" s="743"/>
      <c r="AC123" s="433"/>
      <c r="AD123" s="660">
        <f>Vkladani_dat!G147</f>
        <v>0</v>
      </c>
      <c r="AE123" s="744"/>
      <c r="AF123" s="744"/>
      <c r="AG123" s="744"/>
      <c r="AH123" s="745"/>
    </row>
    <row r="124" spans="1:34" ht="4.5" customHeight="1" x14ac:dyDescent="0.25">
      <c r="A124" s="701" t="s">
        <v>343</v>
      </c>
      <c r="B124" s="470"/>
      <c r="C124" s="470"/>
      <c r="D124" s="470"/>
      <c r="E124" s="470"/>
      <c r="F124" s="470"/>
      <c r="G124" s="470"/>
      <c r="H124" s="470"/>
      <c r="I124" s="471"/>
      <c r="J124" s="835" t="s">
        <v>71</v>
      </c>
      <c r="K124" s="777"/>
      <c r="L124" s="856">
        <f>Vkladani_dat!G97</f>
        <v>0</v>
      </c>
      <c r="M124" s="419"/>
      <c r="N124" s="419"/>
      <c r="O124" s="420"/>
      <c r="P124" s="14"/>
      <c r="Q124" s="738"/>
      <c r="R124" s="739"/>
      <c r="S124" s="739"/>
      <c r="T124" s="739"/>
      <c r="U124" s="739"/>
      <c r="V124" s="739"/>
      <c r="W124" s="739"/>
      <c r="X124" s="739"/>
      <c r="Y124" s="739"/>
      <c r="Z124" s="740"/>
      <c r="AA124" s="482"/>
      <c r="AB124" s="297"/>
      <c r="AC124" s="478"/>
      <c r="AD124" s="746"/>
      <c r="AE124" s="747"/>
      <c r="AF124" s="747"/>
      <c r="AG124" s="747"/>
      <c r="AH124" s="748"/>
    </row>
    <row r="125" spans="1:34" ht="12.75" customHeight="1" x14ac:dyDescent="0.25">
      <c r="A125" s="504"/>
      <c r="B125" s="473"/>
      <c r="C125" s="473"/>
      <c r="D125" s="473"/>
      <c r="E125" s="473"/>
      <c r="F125" s="473"/>
      <c r="G125" s="473"/>
      <c r="H125" s="473"/>
      <c r="I125" s="474"/>
      <c r="J125" s="855"/>
      <c r="K125" s="780"/>
      <c r="L125" s="424"/>
      <c r="M125" s="425"/>
      <c r="N125" s="425"/>
      <c r="O125" s="426"/>
      <c r="P125" s="14"/>
      <c r="Q125" s="741"/>
      <c r="R125" s="431"/>
      <c r="S125" s="431"/>
      <c r="T125" s="431"/>
      <c r="U125" s="431"/>
      <c r="V125" s="431"/>
      <c r="W125" s="431"/>
      <c r="X125" s="431"/>
      <c r="Y125" s="431"/>
      <c r="Z125" s="432"/>
      <c r="AA125" s="434"/>
      <c r="AB125" s="641"/>
      <c r="AC125" s="435"/>
      <c r="AD125" s="749"/>
      <c r="AE125" s="750"/>
      <c r="AF125" s="750"/>
      <c r="AG125" s="750"/>
      <c r="AH125" s="751"/>
    </row>
    <row r="126" spans="1:34" ht="6.75" customHeight="1" x14ac:dyDescent="0.25">
      <c r="A126" s="495" t="s">
        <v>635</v>
      </c>
      <c r="B126" s="857"/>
      <c r="C126" s="857"/>
      <c r="D126" s="857"/>
      <c r="E126" s="857"/>
      <c r="F126" s="857"/>
      <c r="G126" s="857"/>
      <c r="H126" s="857"/>
      <c r="I126" s="858"/>
      <c r="J126" s="409" t="s">
        <v>72</v>
      </c>
      <c r="K126" s="411"/>
      <c r="L126" s="660">
        <f>Vkladani_dat!G98</f>
        <v>0</v>
      </c>
      <c r="M126" s="419"/>
      <c r="N126" s="419"/>
      <c r="O126" s="420"/>
      <c r="P126" s="14"/>
      <c r="Q126" s="831" t="s">
        <v>387</v>
      </c>
      <c r="R126" s="428"/>
      <c r="S126" s="428"/>
      <c r="T126" s="428"/>
      <c r="U126" s="428"/>
      <c r="V126" s="428"/>
      <c r="W126" s="428"/>
      <c r="X126" s="428"/>
      <c r="Y126" s="428"/>
      <c r="Z126" s="429"/>
      <c r="AA126" s="742" t="s">
        <v>108</v>
      </c>
      <c r="AB126" s="743"/>
      <c r="AC126" s="433"/>
      <c r="AD126" s="660">
        <f>Vkladani_dat!G148</f>
        <v>0</v>
      </c>
      <c r="AE126" s="744"/>
      <c r="AF126" s="744"/>
      <c r="AG126" s="744"/>
      <c r="AH126" s="745"/>
    </row>
    <row r="127" spans="1:34" ht="6.75" customHeight="1" x14ac:dyDescent="0.25">
      <c r="A127" s="859"/>
      <c r="B127" s="860"/>
      <c r="C127" s="860"/>
      <c r="D127" s="860"/>
      <c r="E127" s="860"/>
      <c r="F127" s="860"/>
      <c r="G127" s="860"/>
      <c r="H127" s="860"/>
      <c r="I127" s="861"/>
      <c r="J127" s="415"/>
      <c r="K127" s="417"/>
      <c r="L127" s="424"/>
      <c r="M127" s="425"/>
      <c r="N127" s="425"/>
      <c r="O127" s="426"/>
      <c r="P127" s="14"/>
      <c r="Q127" s="738"/>
      <c r="R127" s="739"/>
      <c r="S127" s="739"/>
      <c r="T127" s="739"/>
      <c r="U127" s="739"/>
      <c r="V127" s="739"/>
      <c r="W127" s="739"/>
      <c r="X127" s="739"/>
      <c r="Y127" s="739"/>
      <c r="Z127" s="740"/>
      <c r="AA127" s="482"/>
      <c r="AB127" s="297"/>
      <c r="AC127" s="478"/>
      <c r="AD127" s="746"/>
      <c r="AE127" s="747"/>
      <c r="AF127" s="747"/>
      <c r="AG127" s="747"/>
      <c r="AH127" s="748"/>
    </row>
    <row r="128" spans="1:34" ht="4.5" customHeight="1" x14ac:dyDescent="0.25">
      <c r="A128" s="701" t="s">
        <v>344</v>
      </c>
      <c r="B128" s="470"/>
      <c r="C128" s="470"/>
      <c r="D128" s="470"/>
      <c r="E128" s="470"/>
      <c r="F128" s="470"/>
      <c r="G128" s="470"/>
      <c r="H128" s="470"/>
      <c r="I128" s="471"/>
      <c r="J128" s="409" t="s">
        <v>73</v>
      </c>
      <c r="K128" s="862"/>
      <c r="L128" s="856">
        <f>Vkladani_dat!G99</f>
        <v>0</v>
      </c>
      <c r="M128" s="419"/>
      <c r="N128" s="419"/>
      <c r="O128" s="420"/>
      <c r="P128" s="14"/>
      <c r="Q128" s="741"/>
      <c r="R128" s="431"/>
      <c r="S128" s="431"/>
      <c r="T128" s="431"/>
      <c r="U128" s="431"/>
      <c r="V128" s="431"/>
      <c r="W128" s="431"/>
      <c r="X128" s="431"/>
      <c r="Y128" s="431"/>
      <c r="Z128" s="432"/>
      <c r="AA128" s="434"/>
      <c r="AB128" s="641"/>
      <c r="AC128" s="435"/>
      <c r="AD128" s="749"/>
      <c r="AE128" s="750"/>
      <c r="AF128" s="750"/>
      <c r="AG128" s="750"/>
      <c r="AH128" s="751"/>
    </row>
    <row r="129" spans="1:34" ht="9" customHeight="1" x14ac:dyDescent="0.25">
      <c r="A129" s="573"/>
      <c r="B129" s="400"/>
      <c r="C129" s="400"/>
      <c r="D129" s="400"/>
      <c r="E129" s="400"/>
      <c r="F129" s="400"/>
      <c r="G129" s="400"/>
      <c r="H129" s="400"/>
      <c r="I129" s="401"/>
      <c r="J129" s="567"/>
      <c r="K129" s="863"/>
      <c r="L129" s="421"/>
      <c r="M129" s="422"/>
      <c r="N129" s="422"/>
      <c r="O129" s="423"/>
      <c r="P129" s="14"/>
      <c r="Q129" s="867" t="s">
        <v>479</v>
      </c>
      <c r="R129" s="868"/>
      <c r="S129" s="868"/>
      <c r="T129" s="868"/>
      <c r="U129" s="868"/>
      <c r="V129" s="868"/>
      <c r="W129" s="868"/>
      <c r="X129" s="868"/>
      <c r="Y129" s="868"/>
      <c r="Z129" s="869"/>
      <c r="AA129" s="742" t="s">
        <v>109</v>
      </c>
      <c r="AB129" s="743"/>
      <c r="AC129" s="433"/>
      <c r="AD129" s="660">
        <f>Vkladani_dat!G149</f>
        <v>0</v>
      </c>
      <c r="AE129" s="744"/>
      <c r="AF129" s="744"/>
      <c r="AG129" s="744"/>
      <c r="AH129" s="745"/>
    </row>
    <row r="130" spans="1:34" ht="3" customHeight="1" x14ac:dyDescent="0.25">
      <c r="A130" s="573"/>
      <c r="B130" s="400"/>
      <c r="C130" s="400"/>
      <c r="D130" s="400"/>
      <c r="E130" s="400"/>
      <c r="F130" s="400"/>
      <c r="G130" s="400"/>
      <c r="H130" s="400"/>
      <c r="I130" s="401"/>
      <c r="J130" s="645"/>
      <c r="K130" s="647"/>
      <c r="L130" s="424"/>
      <c r="M130" s="425"/>
      <c r="N130" s="425"/>
      <c r="O130" s="426"/>
      <c r="P130" s="14"/>
      <c r="Q130" s="870"/>
      <c r="R130" s="871"/>
      <c r="S130" s="871"/>
      <c r="T130" s="871"/>
      <c r="U130" s="871"/>
      <c r="V130" s="871"/>
      <c r="W130" s="871"/>
      <c r="X130" s="871"/>
      <c r="Y130" s="871"/>
      <c r="Z130" s="872"/>
      <c r="AA130" s="482"/>
      <c r="AB130" s="297"/>
      <c r="AC130" s="478"/>
      <c r="AD130" s="746"/>
      <c r="AE130" s="747"/>
      <c r="AF130" s="747"/>
      <c r="AG130" s="747"/>
      <c r="AH130" s="748"/>
    </row>
    <row r="131" spans="1:34" ht="6.75" customHeight="1" x14ac:dyDescent="0.25">
      <c r="A131" s="495" t="s">
        <v>636</v>
      </c>
      <c r="B131" s="428"/>
      <c r="C131" s="428"/>
      <c r="D131" s="428"/>
      <c r="E131" s="428"/>
      <c r="F131" s="428"/>
      <c r="G131" s="428"/>
      <c r="H131" s="428"/>
      <c r="I131" s="429"/>
      <c r="J131" s="409" t="s">
        <v>74</v>
      </c>
      <c r="K131" s="862"/>
      <c r="L131" s="421">
        <f>Vkladani_dat!G100</f>
        <v>0</v>
      </c>
      <c r="M131" s="422"/>
      <c r="N131" s="422"/>
      <c r="O131" s="423"/>
      <c r="P131" s="14"/>
      <c r="Q131" s="873"/>
      <c r="R131" s="874"/>
      <c r="S131" s="874"/>
      <c r="T131" s="874"/>
      <c r="U131" s="874"/>
      <c r="V131" s="874"/>
      <c r="W131" s="874"/>
      <c r="X131" s="874"/>
      <c r="Y131" s="874"/>
      <c r="Z131" s="875"/>
      <c r="AA131" s="434"/>
      <c r="AB131" s="641"/>
      <c r="AC131" s="435"/>
      <c r="AD131" s="749"/>
      <c r="AE131" s="750"/>
      <c r="AF131" s="750"/>
      <c r="AG131" s="750"/>
      <c r="AH131" s="751"/>
    </row>
    <row r="132" spans="1:34" ht="6" customHeight="1" x14ac:dyDescent="0.25">
      <c r="A132" s="741"/>
      <c r="B132" s="431"/>
      <c r="C132" s="431"/>
      <c r="D132" s="431"/>
      <c r="E132" s="431"/>
      <c r="F132" s="431"/>
      <c r="G132" s="431"/>
      <c r="H132" s="431"/>
      <c r="I132" s="432"/>
      <c r="J132" s="645"/>
      <c r="K132" s="647"/>
      <c r="L132" s="424"/>
      <c r="M132" s="425"/>
      <c r="N132" s="425"/>
      <c r="O132" s="426"/>
      <c r="P132" s="14"/>
      <c r="Q132" s="752" t="s">
        <v>389</v>
      </c>
      <c r="R132" s="428"/>
      <c r="S132" s="428"/>
      <c r="T132" s="428"/>
      <c r="U132" s="428"/>
      <c r="V132" s="428"/>
      <c r="W132" s="428"/>
      <c r="X132" s="428"/>
      <c r="Y132" s="428"/>
      <c r="Z132" s="429"/>
      <c r="AA132" s="742" t="s">
        <v>110</v>
      </c>
      <c r="AB132" s="743"/>
      <c r="AC132" s="433"/>
      <c r="AD132" s="660">
        <f>Vkladani_dat!G150</f>
        <v>0</v>
      </c>
      <c r="AE132" s="744"/>
      <c r="AF132" s="744"/>
      <c r="AG132" s="744"/>
      <c r="AH132" s="745"/>
    </row>
    <row r="133" spans="1:34" ht="3.75" customHeight="1" x14ac:dyDescent="0.25">
      <c r="A133" s="495" t="s">
        <v>637</v>
      </c>
      <c r="B133" s="428"/>
      <c r="C133" s="428"/>
      <c r="D133" s="428"/>
      <c r="E133" s="428"/>
      <c r="F133" s="428"/>
      <c r="G133" s="428"/>
      <c r="H133" s="428"/>
      <c r="I133" s="429"/>
      <c r="J133" s="809" t="s">
        <v>75</v>
      </c>
      <c r="K133" s="848"/>
      <c r="L133" s="592">
        <f>Vkladani_dat!G101</f>
        <v>0</v>
      </c>
      <c r="M133" s="593"/>
      <c r="N133" s="593"/>
      <c r="O133" s="594"/>
      <c r="P133" s="14"/>
      <c r="Q133" s="738"/>
      <c r="R133" s="739"/>
      <c r="S133" s="739"/>
      <c r="T133" s="739"/>
      <c r="U133" s="739"/>
      <c r="V133" s="739"/>
      <c r="W133" s="739"/>
      <c r="X133" s="739"/>
      <c r="Y133" s="739"/>
      <c r="Z133" s="740"/>
      <c r="AA133" s="482"/>
      <c r="AB133" s="297"/>
      <c r="AC133" s="478"/>
      <c r="AD133" s="746"/>
      <c r="AE133" s="747"/>
      <c r="AF133" s="747"/>
      <c r="AG133" s="747"/>
      <c r="AH133" s="748"/>
    </row>
    <row r="134" spans="1:34" ht="6.75" customHeight="1" x14ac:dyDescent="0.25">
      <c r="A134" s="741"/>
      <c r="B134" s="431"/>
      <c r="C134" s="431"/>
      <c r="D134" s="431"/>
      <c r="E134" s="431"/>
      <c r="F134" s="431"/>
      <c r="G134" s="431"/>
      <c r="H134" s="431"/>
      <c r="I134" s="432"/>
      <c r="J134" s="819"/>
      <c r="K134" s="848"/>
      <c r="L134" s="595"/>
      <c r="M134" s="593"/>
      <c r="N134" s="593"/>
      <c r="O134" s="594"/>
      <c r="P134" s="14"/>
      <c r="Q134" s="741"/>
      <c r="R134" s="431"/>
      <c r="S134" s="431"/>
      <c r="T134" s="431"/>
      <c r="U134" s="431"/>
      <c r="V134" s="431"/>
      <c r="W134" s="431"/>
      <c r="X134" s="431"/>
      <c r="Y134" s="431"/>
      <c r="Z134" s="432"/>
      <c r="AA134" s="434"/>
      <c r="AB134" s="641"/>
      <c r="AC134" s="435"/>
      <c r="AD134" s="749"/>
      <c r="AE134" s="750"/>
      <c r="AF134" s="750"/>
      <c r="AG134" s="750"/>
      <c r="AH134" s="751"/>
    </row>
    <row r="135" spans="1:34" ht="9.75" customHeight="1" x14ac:dyDescent="0.25">
      <c r="A135" s="828" t="s">
        <v>638</v>
      </c>
      <c r="B135" s="480"/>
      <c r="C135" s="480"/>
      <c r="D135" s="480"/>
      <c r="E135" s="480"/>
      <c r="F135" s="480"/>
      <c r="G135" s="480"/>
      <c r="H135" s="480"/>
      <c r="I135" s="481"/>
      <c r="J135" s="829" t="s">
        <v>76</v>
      </c>
      <c r="K135" s="830"/>
      <c r="L135" s="592">
        <f>Vkladani_dat!G102</f>
        <v>0</v>
      </c>
      <c r="M135" s="593"/>
      <c r="N135" s="593"/>
      <c r="O135" s="594"/>
      <c r="P135" s="14"/>
      <c r="Q135" s="727" t="s">
        <v>390</v>
      </c>
      <c r="R135" s="428"/>
      <c r="S135" s="428"/>
      <c r="T135" s="428"/>
      <c r="U135" s="428"/>
      <c r="V135" s="428"/>
      <c r="W135" s="428"/>
      <c r="X135" s="428"/>
      <c r="Y135" s="428"/>
      <c r="Z135" s="429"/>
      <c r="AA135" s="742" t="s">
        <v>111</v>
      </c>
      <c r="AB135" s="743"/>
      <c r="AC135" s="433"/>
      <c r="AD135" s="660">
        <f>Vkladani_dat!G151</f>
        <v>0</v>
      </c>
      <c r="AE135" s="744"/>
      <c r="AF135" s="744"/>
      <c r="AG135" s="744"/>
      <c r="AH135" s="745"/>
    </row>
    <row r="136" spans="1:34" ht="6" customHeight="1" x14ac:dyDescent="0.25">
      <c r="A136" s="752" t="s">
        <v>348</v>
      </c>
      <c r="B136" s="804"/>
      <c r="C136" s="804"/>
      <c r="D136" s="804"/>
      <c r="E136" s="804"/>
      <c r="F136" s="804"/>
      <c r="G136" s="804"/>
      <c r="H136" s="804"/>
      <c r="I136" s="805"/>
      <c r="J136" s="835" t="s">
        <v>77</v>
      </c>
      <c r="K136" s="836"/>
      <c r="L136" s="822" t="str">
        <f>IF(Vkladani_dat!G103=1,"ý","o")</f>
        <v>o</v>
      </c>
      <c r="M136" s="824" t="s">
        <v>480</v>
      </c>
      <c r="N136" s="822" t="str">
        <f>IF(Vkladani_dat!G103=0,"ý","o")</f>
        <v>ý</v>
      </c>
      <c r="O136" s="826" t="s">
        <v>481</v>
      </c>
      <c r="P136" s="14"/>
      <c r="Q136" s="738"/>
      <c r="R136" s="739"/>
      <c r="S136" s="739"/>
      <c r="T136" s="739"/>
      <c r="U136" s="739"/>
      <c r="V136" s="739"/>
      <c r="W136" s="739"/>
      <c r="X136" s="739"/>
      <c r="Y136" s="739"/>
      <c r="Z136" s="740"/>
      <c r="AA136" s="482"/>
      <c r="AB136" s="297"/>
      <c r="AC136" s="478"/>
      <c r="AD136" s="746"/>
      <c r="AE136" s="747"/>
      <c r="AF136" s="747"/>
      <c r="AG136" s="747"/>
      <c r="AH136" s="748"/>
    </row>
    <row r="137" spans="1:34" ht="3.75" customHeight="1" x14ac:dyDescent="0.25">
      <c r="A137" s="832"/>
      <c r="B137" s="833"/>
      <c r="C137" s="833"/>
      <c r="D137" s="833"/>
      <c r="E137" s="833"/>
      <c r="F137" s="833"/>
      <c r="G137" s="833"/>
      <c r="H137" s="833"/>
      <c r="I137" s="834"/>
      <c r="J137" s="837"/>
      <c r="K137" s="838"/>
      <c r="L137" s="823"/>
      <c r="M137" s="825"/>
      <c r="N137" s="823"/>
      <c r="O137" s="827"/>
      <c r="P137" s="14"/>
      <c r="Q137" s="741"/>
      <c r="R137" s="431"/>
      <c r="S137" s="431"/>
      <c r="T137" s="431"/>
      <c r="U137" s="431"/>
      <c r="V137" s="431"/>
      <c r="W137" s="431"/>
      <c r="X137" s="431"/>
      <c r="Y137" s="431"/>
      <c r="Z137" s="432"/>
      <c r="AA137" s="434"/>
      <c r="AB137" s="641"/>
      <c r="AC137" s="435"/>
      <c r="AD137" s="749"/>
      <c r="AE137" s="750"/>
      <c r="AF137" s="750"/>
      <c r="AG137" s="750"/>
      <c r="AH137" s="751"/>
    </row>
    <row r="138" spans="1:34" ht="3.75" customHeight="1" x14ac:dyDescent="0.25">
      <c r="A138" s="752" t="s">
        <v>349</v>
      </c>
      <c r="B138" s="804"/>
      <c r="C138" s="804"/>
      <c r="D138" s="804"/>
      <c r="E138" s="804"/>
      <c r="F138" s="804"/>
      <c r="G138" s="804"/>
      <c r="H138" s="804"/>
      <c r="I138" s="805"/>
      <c r="J138" s="819" t="s">
        <v>78</v>
      </c>
      <c r="K138" s="820"/>
      <c r="L138" s="822" t="str">
        <f>IF(Vkladani_dat!G104=1,"ý","o")</f>
        <v>o</v>
      </c>
      <c r="M138" s="824" t="s">
        <v>480</v>
      </c>
      <c r="N138" s="822" t="str">
        <f>IF(Vkladani_dat!G104=0,"ý","o")</f>
        <v>ý</v>
      </c>
      <c r="O138" s="826" t="s">
        <v>481</v>
      </c>
      <c r="P138" s="14"/>
      <c r="Q138" s="727" t="s">
        <v>391</v>
      </c>
      <c r="R138" s="428"/>
      <c r="S138" s="428"/>
      <c r="T138" s="428"/>
      <c r="U138" s="428"/>
      <c r="V138" s="428"/>
      <c r="W138" s="428"/>
      <c r="X138" s="428"/>
      <c r="Y138" s="428"/>
      <c r="Z138" s="429"/>
      <c r="AA138" s="742" t="s">
        <v>112</v>
      </c>
      <c r="AB138" s="743"/>
      <c r="AC138" s="433"/>
      <c r="AD138" s="660">
        <f>Vkladani_dat!G152</f>
        <v>0</v>
      </c>
      <c r="AE138" s="744"/>
      <c r="AF138" s="744"/>
      <c r="AG138" s="744"/>
      <c r="AH138" s="745"/>
    </row>
    <row r="139" spans="1:34" ht="6.75" customHeight="1" x14ac:dyDescent="0.25">
      <c r="A139" s="816"/>
      <c r="B139" s="817"/>
      <c r="C139" s="817"/>
      <c r="D139" s="817"/>
      <c r="E139" s="817"/>
      <c r="F139" s="817"/>
      <c r="G139" s="817"/>
      <c r="H139" s="817"/>
      <c r="I139" s="818"/>
      <c r="J139" s="821"/>
      <c r="K139" s="820"/>
      <c r="L139" s="823"/>
      <c r="M139" s="825"/>
      <c r="N139" s="823"/>
      <c r="O139" s="827"/>
      <c r="P139" s="14"/>
      <c r="Q139" s="738"/>
      <c r="R139" s="739"/>
      <c r="S139" s="739"/>
      <c r="T139" s="739"/>
      <c r="U139" s="739"/>
      <c r="V139" s="739"/>
      <c r="W139" s="739"/>
      <c r="X139" s="739"/>
      <c r="Y139" s="739"/>
      <c r="Z139" s="740"/>
      <c r="AA139" s="482"/>
      <c r="AB139" s="297"/>
      <c r="AC139" s="478"/>
      <c r="AD139" s="746"/>
      <c r="AE139" s="747"/>
      <c r="AF139" s="747"/>
      <c r="AG139" s="747"/>
      <c r="AH139" s="748"/>
    </row>
    <row r="140" spans="1:34" ht="6" customHeight="1" x14ac:dyDescent="0.25">
      <c r="A140" s="752" t="s">
        <v>482</v>
      </c>
      <c r="B140" s="804"/>
      <c r="C140" s="804"/>
      <c r="D140" s="804"/>
      <c r="E140" s="804"/>
      <c r="F140" s="804"/>
      <c r="G140" s="804"/>
      <c r="H140" s="804"/>
      <c r="I140" s="805"/>
      <c r="J140" s="809" t="s">
        <v>79</v>
      </c>
      <c r="K140" s="810"/>
      <c r="L140" s="418">
        <f>Vkladani_dat!G105</f>
        <v>0</v>
      </c>
      <c r="M140" s="419"/>
      <c r="N140" s="419"/>
      <c r="O140" s="420"/>
      <c r="P140" s="14"/>
      <c r="Q140" s="741"/>
      <c r="R140" s="431"/>
      <c r="S140" s="431"/>
      <c r="T140" s="431"/>
      <c r="U140" s="431"/>
      <c r="V140" s="431"/>
      <c r="W140" s="431"/>
      <c r="X140" s="431"/>
      <c r="Y140" s="431"/>
      <c r="Z140" s="432"/>
      <c r="AA140" s="434"/>
      <c r="AB140" s="641"/>
      <c r="AC140" s="435"/>
      <c r="AD140" s="749"/>
      <c r="AE140" s="750"/>
      <c r="AF140" s="750"/>
      <c r="AG140" s="750"/>
      <c r="AH140" s="751"/>
    </row>
    <row r="141" spans="1:34" ht="6.75" customHeight="1" thickBot="1" x14ac:dyDescent="0.3">
      <c r="A141" s="806"/>
      <c r="B141" s="807"/>
      <c r="C141" s="807"/>
      <c r="D141" s="807"/>
      <c r="E141" s="807"/>
      <c r="F141" s="807"/>
      <c r="G141" s="807"/>
      <c r="H141" s="807"/>
      <c r="I141" s="808"/>
      <c r="J141" s="811"/>
      <c r="K141" s="812"/>
      <c r="L141" s="439"/>
      <c r="M141" s="440"/>
      <c r="N141" s="440"/>
      <c r="O141" s="441"/>
      <c r="P141" s="14"/>
      <c r="Q141" s="727" t="s">
        <v>392</v>
      </c>
      <c r="R141" s="428"/>
      <c r="S141" s="428"/>
      <c r="T141" s="428"/>
      <c r="U141" s="428"/>
      <c r="V141" s="428"/>
      <c r="W141" s="428"/>
      <c r="X141" s="428"/>
      <c r="Y141" s="428"/>
      <c r="Z141" s="429"/>
      <c r="AA141" s="742" t="s">
        <v>113</v>
      </c>
      <c r="AB141" s="743"/>
      <c r="AC141" s="433"/>
      <c r="AD141" s="660">
        <f>Vkladani_dat!G153</f>
        <v>0</v>
      </c>
      <c r="AE141" s="744"/>
      <c r="AF141" s="744"/>
      <c r="AG141" s="744"/>
      <c r="AH141" s="745"/>
    </row>
    <row r="142" spans="1:34" ht="6.75" customHeight="1" x14ac:dyDescent="0.25">
      <c r="A142" s="813"/>
      <c r="B142" s="814"/>
      <c r="C142" s="814"/>
      <c r="D142" s="814"/>
      <c r="E142" s="814"/>
      <c r="F142" s="814"/>
      <c r="G142" s="814"/>
      <c r="H142" s="814"/>
      <c r="I142" s="814"/>
      <c r="J142" s="678"/>
      <c r="K142" s="459"/>
      <c r="L142" s="784"/>
      <c r="M142" s="455"/>
      <c r="N142" s="455"/>
      <c r="O142" s="455"/>
      <c r="P142" s="14"/>
      <c r="Q142" s="741"/>
      <c r="R142" s="431"/>
      <c r="S142" s="431"/>
      <c r="T142" s="431"/>
      <c r="U142" s="431"/>
      <c r="V142" s="431"/>
      <c r="W142" s="431"/>
      <c r="X142" s="431"/>
      <c r="Y142" s="431"/>
      <c r="Z142" s="432"/>
      <c r="AA142" s="434"/>
      <c r="AB142" s="641"/>
      <c r="AC142" s="435"/>
      <c r="AD142" s="749"/>
      <c r="AE142" s="750"/>
      <c r="AF142" s="750"/>
      <c r="AG142" s="750"/>
      <c r="AH142" s="751"/>
    </row>
    <row r="143" spans="1:34" ht="6" customHeight="1" x14ac:dyDescent="0.25">
      <c r="A143" s="815"/>
      <c r="B143" s="815"/>
      <c r="C143" s="815"/>
      <c r="D143" s="815"/>
      <c r="E143" s="815"/>
      <c r="F143" s="815"/>
      <c r="G143" s="815"/>
      <c r="H143" s="815"/>
      <c r="I143" s="815"/>
      <c r="J143" s="297"/>
      <c r="K143" s="297"/>
      <c r="L143" s="422"/>
      <c r="M143" s="422"/>
      <c r="N143" s="422"/>
      <c r="O143" s="422"/>
      <c r="P143" s="14"/>
      <c r="Q143" s="727" t="s">
        <v>483</v>
      </c>
      <c r="R143" s="728"/>
      <c r="S143" s="728"/>
      <c r="T143" s="728"/>
      <c r="U143" s="728"/>
      <c r="V143" s="728"/>
      <c r="W143" s="728"/>
      <c r="X143" s="728"/>
      <c r="Y143" s="728"/>
      <c r="Z143" s="729"/>
      <c r="AA143" s="742" t="s">
        <v>114</v>
      </c>
      <c r="AB143" s="785"/>
      <c r="AC143" s="786"/>
      <c r="AD143" s="660">
        <f>Vkladani_dat!G154</f>
        <v>0</v>
      </c>
      <c r="AE143" s="793"/>
      <c r="AF143" s="793"/>
      <c r="AG143" s="793"/>
      <c r="AH143" s="794"/>
    </row>
    <row r="144" spans="1:34" ht="6" customHeight="1" x14ac:dyDescent="0.25">
      <c r="A144" s="801" t="s">
        <v>351</v>
      </c>
      <c r="B144" s="802"/>
      <c r="C144" s="802"/>
      <c r="D144" s="802"/>
      <c r="E144" s="802"/>
      <c r="F144" s="802"/>
      <c r="G144" s="802"/>
      <c r="H144" s="802"/>
      <c r="I144" s="802"/>
      <c r="J144" s="803"/>
      <c r="K144" s="803"/>
      <c r="L144" s="803"/>
      <c r="M144" s="803"/>
      <c r="N144" s="803"/>
      <c r="O144" s="803"/>
      <c r="P144" s="14"/>
      <c r="Q144" s="730"/>
      <c r="R144" s="731"/>
      <c r="S144" s="731"/>
      <c r="T144" s="731"/>
      <c r="U144" s="731"/>
      <c r="V144" s="731"/>
      <c r="W144" s="731"/>
      <c r="X144" s="731"/>
      <c r="Y144" s="731"/>
      <c r="Z144" s="732"/>
      <c r="AA144" s="787"/>
      <c r="AB144" s="788"/>
      <c r="AC144" s="789"/>
      <c r="AD144" s="795"/>
      <c r="AE144" s="796"/>
      <c r="AF144" s="796"/>
      <c r="AG144" s="796"/>
      <c r="AH144" s="797"/>
    </row>
    <row r="145" spans="1:34" ht="6" customHeight="1" thickBot="1" x14ac:dyDescent="0.3">
      <c r="A145" s="802"/>
      <c r="B145" s="802"/>
      <c r="C145" s="802"/>
      <c r="D145" s="802"/>
      <c r="E145" s="802"/>
      <c r="F145" s="802"/>
      <c r="G145" s="802"/>
      <c r="H145" s="802"/>
      <c r="I145" s="802"/>
      <c r="J145" s="803"/>
      <c r="K145" s="803"/>
      <c r="L145" s="803"/>
      <c r="M145" s="803"/>
      <c r="N145" s="803"/>
      <c r="O145" s="803"/>
      <c r="P145" s="14"/>
      <c r="Q145" s="733"/>
      <c r="R145" s="734"/>
      <c r="S145" s="734"/>
      <c r="T145" s="734"/>
      <c r="U145" s="734"/>
      <c r="V145" s="734"/>
      <c r="W145" s="734"/>
      <c r="X145" s="734"/>
      <c r="Y145" s="734"/>
      <c r="Z145" s="735"/>
      <c r="AA145" s="790"/>
      <c r="AB145" s="791"/>
      <c r="AC145" s="792"/>
      <c r="AD145" s="798"/>
      <c r="AE145" s="799"/>
      <c r="AF145" s="799"/>
      <c r="AG145" s="799"/>
      <c r="AH145" s="800"/>
    </row>
    <row r="146" spans="1:34" ht="6" customHeight="1" x14ac:dyDescent="0.25">
      <c r="A146" s="763"/>
      <c r="B146" s="764"/>
      <c r="C146" s="764"/>
      <c r="D146" s="764"/>
      <c r="E146" s="764"/>
      <c r="F146" s="764"/>
      <c r="G146" s="764"/>
      <c r="H146" s="764"/>
      <c r="I146" s="764"/>
      <c r="J146" s="767" t="s">
        <v>458</v>
      </c>
      <c r="K146" s="768"/>
      <c r="L146" s="771" t="s">
        <v>169</v>
      </c>
      <c r="M146" s="772"/>
      <c r="N146" s="772"/>
      <c r="O146" s="773"/>
      <c r="P146" s="14"/>
      <c r="Q146" s="727" t="s">
        <v>394</v>
      </c>
      <c r="R146" s="428"/>
      <c r="S146" s="428"/>
      <c r="T146" s="428"/>
      <c r="U146" s="428"/>
      <c r="V146" s="428"/>
      <c r="W146" s="428"/>
      <c r="X146" s="428"/>
      <c r="Y146" s="428"/>
      <c r="Z146" s="429"/>
      <c r="AA146" s="409" t="s">
        <v>115</v>
      </c>
      <c r="AB146" s="743"/>
      <c r="AC146" s="433"/>
      <c r="AD146" s="660">
        <f>Vkladani_dat!G155</f>
        <v>0</v>
      </c>
      <c r="AE146" s="744"/>
      <c r="AF146" s="744"/>
      <c r="AG146" s="744"/>
      <c r="AH146" s="745"/>
    </row>
    <row r="147" spans="1:34" ht="6" customHeight="1" x14ac:dyDescent="0.25">
      <c r="A147" s="765"/>
      <c r="B147" s="766"/>
      <c r="C147" s="766"/>
      <c r="D147" s="766"/>
      <c r="E147" s="766"/>
      <c r="F147" s="766"/>
      <c r="G147" s="766"/>
      <c r="H147" s="766"/>
      <c r="I147" s="766"/>
      <c r="J147" s="769"/>
      <c r="K147" s="770"/>
      <c r="L147" s="774"/>
      <c r="M147" s="774"/>
      <c r="N147" s="774"/>
      <c r="O147" s="737"/>
      <c r="P147" s="14"/>
      <c r="Q147" s="738"/>
      <c r="R147" s="739"/>
      <c r="S147" s="739"/>
      <c r="T147" s="739"/>
      <c r="U147" s="739"/>
      <c r="V147" s="739"/>
      <c r="W147" s="739"/>
      <c r="X147" s="739"/>
      <c r="Y147" s="739"/>
      <c r="Z147" s="740"/>
      <c r="AA147" s="482"/>
      <c r="AB147" s="297"/>
      <c r="AC147" s="478"/>
      <c r="AD147" s="746"/>
      <c r="AE147" s="747"/>
      <c r="AF147" s="747"/>
      <c r="AG147" s="747"/>
      <c r="AH147" s="748"/>
    </row>
    <row r="148" spans="1:34" ht="7.5" customHeight="1" x14ac:dyDescent="0.25">
      <c r="A148" s="775" t="s">
        <v>170</v>
      </c>
      <c r="B148" s="776"/>
      <c r="C148" s="776"/>
      <c r="D148" s="776"/>
      <c r="E148" s="776"/>
      <c r="F148" s="776"/>
      <c r="G148" s="776"/>
      <c r="H148" s="776"/>
      <c r="I148" s="777"/>
      <c r="J148" s="781" t="s">
        <v>460</v>
      </c>
      <c r="K148" s="782"/>
      <c r="L148" s="783">
        <v>2</v>
      </c>
      <c r="M148" s="774"/>
      <c r="N148" s="774"/>
      <c r="O148" s="737"/>
      <c r="P148" s="14"/>
      <c r="Q148" s="741"/>
      <c r="R148" s="431"/>
      <c r="S148" s="431"/>
      <c r="T148" s="431"/>
      <c r="U148" s="431"/>
      <c r="V148" s="431"/>
      <c r="W148" s="431"/>
      <c r="X148" s="431"/>
      <c r="Y148" s="431"/>
      <c r="Z148" s="432"/>
      <c r="AA148" s="434"/>
      <c r="AB148" s="641"/>
      <c r="AC148" s="435"/>
      <c r="AD148" s="749"/>
      <c r="AE148" s="750"/>
      <c r="AF148" s="750"/>
      <c r="AG148" s="750"/>
      <c r="AH148" s="751"/>
    </row>
    <row r="149" spans="1:34" ht="7.5" customHeight="1" x14ac:dyDescent="0.25">
      <c r="A149" s="778"/>
      <c r="B149" s="779"/>
      <c r="C149" s="779"/>
      <c r="D149" s="779"/>
      <c r="E149" s="779"/>
      <c r="F149" s="779"/>
      <c r="G149" s="779"/>
      <c r="H149" s="779"/>
      <c r="I149" s="780"/>
      <c r="J149" s="769"/>
      <c r="K149" s="770"/>
      <c r="L149" s="736" t="s">
        <v>480</v>
      </c>
      <c r="M149" s="774"/>
      <c r="N149" s="736" t="s">
        <v>481</v>
      </c>
      <c r="O149" s="737"/>
      <c r="P149" s="14"/>
      <c r="Q149" s="727" t="s">
        <v>395</v>
      </c>
      <c r="R149" s="428"/>
      <c r="S149" s="428"/>
      <c r="T149" s="428"/>
      <c r="U149" s="428"/>
      <c r="V149" s="428"/>
      <c r="W149" s="428"/>
      <c r="X149" s="428"/>
      <c r="Y149" s="428"/>
      <c r="Z149" s="429"/>
      <c r="AA149" s="742" t="s">
        <v>116</v>
      </c>
      <c r="AB149" s="743"/>
      <c r="AC149" s="433"/>
      <c r="AD149" s="660">
        <f>Vkladani_dat!G156</f>
        <v>0</v>
      </c>
      <c r="AE149" s="744"/>
      <c r="AF149" s="744"/>
      <c r="AG149" s="744"/>
      <c r="AH149" s="745"/>
    </row>
    <row r="150" spans="1:34" ht="6" customHeight="1" x14ac:dyDescent="0.25">
      <c r="A150" s="752" t="s">
        <v>352</v>
      </c>
      <c r="B150" s="753"/>
      <c r="C150" s="753"/>
      <c r="D150" s="753"/>
      <c r="E150" s="753"/>
      <c r="F150" s="753"/>
      <c r="G150" s="753"/>
      <c r="H150" s="753"/>
      <c r="I150" s="754"/>
      <c r="J150" s="742" t="s">
        <v>80</v>
      </c>
      <c r="K150" s="433"/>
      <c r="L150" s="758" t="str">
        <f>IF(Vkladani_dat!G110=1,"ý","o")</f>
        <v>o</v>
      </c>
      <c r="M150" s="759"/>
      <c r="N150" s="759" t="str">
        <f>IF(Vkladani_dat!G110=0,"ý","o")</f>
        <v>ý</v>
      </c>
      <c r="O150" s="761"/>
      <c r="P150" s="14"/>
      <c r="Q150" s="738"/>
      <c r="R150" s="739"/>
      <c r="S150" s="739"/>
      <c r="T150" s="739"/>
      <c r="U150" s="739"/>
      <c r="V150" s="739"/>
      <c r="W150" s="739"/>
      <c r="X150" s="739"/>
      <c r="Y150" s="739"/>
      <c r="Z150" s="740"/>
      <c r="AA150" s="482"/>
      <c r="AB150" s="297"/>
      <c r="AC150" s="478"/>
      <c r="AD150" s="746"/>
      <c r="AE150" s="747"/>
      <c r="AF150" s="747"/>
      <c r="AG150" s="747"/>
      <c r="AH150" s="748"/>
    </row>
    <row r="151" spans="1:34" ht="7.5" customHeight="1" x14ac:dyDescent="0.25">
      <c r="A151" s="755"/>
      <c r="B151" s="756"/>
      <c r="C151" s="756"/>
      <c r="D151" s="756"/>
      <c r="E151" s="756"/>
      <c r="F151" s="756"/>
      <c r="G151" s="756"/>
      <c r="H151" s="756"/>
      <c r="I151" s="757"/>
      <c r="J151" s="434"/>
      <c r="K151" s="435"/>
      <c r="L151" s="760"/>
      <c r="M151" s="760"/>
      <c r="N151" s="760"/>
      <c r="O151" s="762"/>
      <c r="P151" s="14"/>
      <c r="Q151" s="741"/>
      <c r="R151" s="431"/>
      <c r="S151" s="431"/>
      <c r="T151" s="431"/>
      <c r="U151" s="431"/>
      <c r="V151" s="431"/>
      <c r="W151" s="431"/>
      <c r="X151" s="431"/>
      <c r="Y151" s="431"/>
      <c r="Z151" s="432"/>
      <c r="AA151" s="434"/>
      <c r="AB151" s="641"/>
      <c r="AC151" s="435"/>
      <c r="AD151" s="749"/>
      <c r="AE151" s="750"/>
      <c r="AF151" s="750"/>
      <c r="AG151" s="750"/>
      <c r="AH151" s="751"/>
    </row>
    <row r="152" spans="1:34" ht="5.25" customHeight="1" x14ac:dyDescent="0.25">
      <c r="A152" s="664" t="s">
        <v>353</v>
      </c>
      <c r="B152" s="715"/>
      <c r="C152" s="715"/>
      <c r="D152" s="715"/>
      <c r="E152" s="715"/>
      <c r="F152" s="715"/>
      <c r="G152" s="715"/>
      <c r="H152" s="715"/>
      <c r="I152" s="716"/>
      <c r="J152" s="409" t="s">
        <v>81</v>
      </c>
      <c r="K152" s="710"/>
      <c r="L152" s="718" t="str">
        <f>IF(Vkladani_dat!G111=1,"ý","o")</f>
        <v>o</v>
      </c>
      <c r="M152" s="719"/>
      <c r="N152" s="718" t="str">
        <f>IF(Vkladani_dat!G111=0,"ý","o")</f>
        <v>ý</v>
      </c>
      <c r="O152" s="724"/>
      <c r="P152" s="14"/>
      <c r="Q152" s="727" t="s">
        <v>396</v>
      </c>
      <c r="R152" s="728"/>
      <c r="S152" s="728"/>
      <c r="T152" s="728"/>
      <c r="U152" s="728"/>
      <c r="V152" s="728"/>
      <c r="W152" s="728"/>
      <c r="X152" s="728"/>
      <c r="Y152" s="728"/>
      <c r="Z152" s="729"/>
      <c r="AA152" s="657" t="s">
        <v>117</v>
      </c>
      <c r="AB152" s="532"/>
      <c r="AC152" s="532"/>
      <c r="AD152" s="592">
        <f>Vkladani_dat!G157</f>
        <v>0</v>
      </c>
      <c r="AE152" s="688"/>
      <c r="AF152" s="688"/>
      <c r="AG152" s="688"/>
      <c r="AH152" s="689"/>
    </row>
    <row r="153" spans="1:34" ht="5.25" customHeight="1" x14ac:dyDescent="0.25">
      <c r="A153" s="717"/>
      <c r="B153" s="715"/>
      <c r="C153" s="715"/>
      <c r="D153" s="715"/>
      <c r="E153" s="715"/>
      <c r="F153" s="715"/>
      <c r="G153" s="715"/>
      <c r="H153" s="715"/>
      <c r="I153" s="716"/>
      <c r="J153" s="711"/>
      <c r="K153" s="712"/>
      <c r="L153" s="720"/>
      <c r="M153" s="721"/>
      <c r="N153" s="720"/>
      <c r="O153" s="725"/>
      <c r="P153" s="14"/>
      <c r="Q153" s="730"/>
      <c r="R153" s="731"/>
      <c r="S153" s="731"/>
      <c r="T153" s="731"/>
      <c r="U153" s="731"/>
      <c r="V153" s="731"/>
      <c r="W153" s="731"/>
      <c r="X153" s="731"/>
      <c r="Y153" s="731"/>
      <c r="Z153" s="732"/>
      <c r="AA153" s="532"/>
      <c r="AB153" s="532"/>
      <c r="AC153" s="532"/>
      <c r="AD153" s="690"/>
      <c r="AE153" s="688"/>
      <c r="AF153" s="688"/>
      <c r="AG153" s="688"/>
      <c r="AH153" s="689"/>
    </row>
    <row r="154" spans="1:34" ht="3.75" customHeight="1" x14ac:dyDescent="0.25">
      <c r="A154" s="717"/>
      <c r="B154" s="715"/>
      <c r="C154" s="715"/>
      <c r="D154" s="715"/>
      <c r="E154" s="715"/>
      <c r="F154" s="715"/>
      <c r="G154" s="715"/>
      <c r="H154" s="715"/>
      <c r="I154" s="716"/>
      <c r="J154" s="713"/>
      <c r="K154" s="714"/>
      <c r="L154" s="722"/>
      <c r="M154" s="723"/>
      <c r="N154" s="722"/>
      <c r="O154" s="726"/>
      <c r="P154" s="14"/>
      <c r="Q154" s="733"/>
      <c r="R154" s="734"/>
      <c r="S154" s="734"/>
      <c r="T154" s="734"/>
      <c r="U154" s="734"/>
      <c r="V154" s="734"/>
      <c r="W154" s="734"/>
      <c r="X154" s="734"/>
      <c r="Y154" s="734"/>
      <c r="Z154" s="735"/>
      <c r="AA154" s="532"/>
      <c r="AB154" s="532"/>
      <c r="AC154" s="532"/>
      <c r="AD154" s="690"/>
      <c r="AE154" s="688"/>
      <c r="AF154" s="688"/>
      <c r="AG154" s="688"/>
      <c r="AH154" s="689"/>
    </row>
    <row r="155" spans="1:34" ht="9" customHeight="1" x14ac:dyDescent="0.25">
      <c r="A155" s="701" t="s">
        <v>354</v>
      </c>
      <c r="B155" s="702"/>
      <c r="C155" s="702"/>
      <c r="D155" s="702"/>
      <c r="E155" s="702"/>
      <c r="F155" s="702"/>
      <c r="G155" s="702"/>
      <c r="H155" s="702"/>
      <c r="I155" s="703"/>
      <c r="J155" s="409" t="s">
        <v>82</v>
      </c>
      <c r="K155" s="710"/>
      <c r="L155" s="418">
        <f>Vkladani_dat!G112</f>
        <v>0</v>
      </c>
      <c r="M155" s="419"/>
      <c r="N155" s="419"/>
      <c r="O155" s="420"/>
      <c r="P155" s="14"/>
      <c r="Q155" s="684" t="s">
        <v>397</v>
      </c>
      <c r="R155" s="685"/>
      <c r="S155" s="685"/>
      <c r="T155" s="685"/>
      <c r="U155" s="685"/>
      <c r="V155" s="685"/>
      <c r="W155" s="685"/>
      <c r="X155" s="685"/>
      <c r="Y155" s="685"/>
      <c r="Z155" s="491"/>
      <c r="AA155" s="657" t="s">
        <v>118</v>
      </c>
      <c r="AB155" s="532"/>
      <c r="AC155" s="532"/>
      <c r="AD155" s="592">
        <f>Vkladani_dat!G158</f>
        <v>0</v>
      </c>
      <c r="AE155" s="688"/>
      <c r="AF155" s="688"/>
      <c r="AG155" s="688"/>
      <c r="AH155" s="689"/>
    </row>
    <row r="156" spans="1:34" ht="6" customHeight="1" x14ac:dyDescent="0.25">
      <c r="A156" s="704"/>
      <c r="B156" s="705"/>
      <c r="C156" s="705"/>
      <c r="D156" s="705"/>
      <c r="E156" s="705"/>
      <c r="F156" s="705"/>
      <c r="G156" s="705"/>
      <c r="H156" s="705"/>
      <c r="I156" s="706"/>
      <c r="J156" s="711"/>
      <c r="K156" s="712"/>
      <c r="L156" s="421"/>
      <c r="M156" s="422"/>
      <c r="N156" s="422"/>
      <c r="O156" s="423"/>
      <c r="P156" s="14"/>
      <c r="Q156" s="686"/>
      <c r="R156" s="687"/>
      <c r="S156" s="687"/>
      <c r="T156" s="687"/>
      <c r="U156" s="687"/>
      <c r="V156" s="687"/>
      <c r="W156" s="687"/>
      <c r="X156" s="687"/>
      <c r="Y156" s="687"/>
      <c r="Z156" s="494"/>
      <c r="AA156" s="532"/>
      <c r="AB156" s="532"/>
      <c r="AC156" s="532"/>
      <c r="AD156" s="690"/>
      <c r="AE156" s="688"/>
      <c r="AF156" s="688"/>
      <c r="AG156" s="688"/>
      <c r="AH156" s="689"/>
    </row>
    <row r="157" spans="1:34" ht="5.25" customHeight="1" x14ac:dyDescent="0.25">
      <c r="A157" s="707"/>
      <c r="B157" s="708"/>
      <c r="C157" s="708"/>
      <c r="D157" s="708"/>
      <c r="E157" s="708"/>
      <c r="F157" s="708"/>
      <c r="G157" s="708"/>
      <c r="H157" s="708"/>
      <c r="I157" s="709"/>
      <c r="J157" s="713"/>
      <c r="K157" s="714"/>
      <c r="L157" s="424"/>
      <c r="M157" s="425"/>
      <c r="N157" s="425"/>
      <c r="O157" s="426"/>
      <c r="P157" s="14"/>
      <c r="Q157" s="684" t="s">
        <v>398</v>
      </c>
      <c r="R157" s="685"/>
      <c r="S157" s="685"/>
      <c r="T157" s="685"/>
      <c r="U157" s="685"/>
      <c r="V157" s="685"/>
      <c r="W157" s="685"/>
      <c r="X157" s="685"/>
      <c r="Y157" s="685"/>
      <c r="Z157" s="491"/>
      <c r="AA157" s="657" t="s">
        <v>119</v>
      </c>
      <c r="AB157" s="532"/>
      <c r="AC157" s="532"/>
      <c r="AD157" s="592">
        <f>Vkladani_dat!G159</f>
        <v>0</v>
      </c>
      <c r="AE157" s="688"/>
      <c r="AF157" s="688"/>
      <c r="AG157" s="688"/>
      <c r="AH157" s="689"/>
    </row>
    <row r="158" spans="1:34" ht="7.5" customHeight="1" x14ac:dyDescent="0.25">
      <c r="A158" s="680" t="s">
        <v>355</v>
      </c>
      <c r="B158" s="681"/>
      <c r="C158" s="681"/>
      <c r="D158" s="681"/>
      <c r="E158" s="681"/>
      <c r="F158" s="681"/>
      <c r="G158" s="681"/>
      <c r="H158" s="681"/>
      <c r="I158" s="681"/>
      <c r="J158" s="570" t="s">
        <v>83</v>
      </c>
      <c r="K158" s="620"/>
      <c r="L158" s="418">
        <f>Vkladani_dat!G113</f>
        <v>0</v>
      </c>
      <c r="M158" s="419"/>
      <c r="N158" s="419"/>
      <c r="O158" s="420"/>
      <c r="P158" s="14"/>
      <c r="Q158" s="686"/>
      <c r="R158" s="687"/>
      <c r="S158" s="687"/>
      <c r="T158" s="687"/>
      <c r="U158" s="687"/>
      <c r="V158" s="687"/>
      <c r="W158" s="687"/>
      <c r="X158" s="687"/>
      <c r="Y158" s="687"/>
      <c r="Z158" s="494"/>
      <c r="AA158" s="532"/>
      <c r="AB158" s="532"/>
      <c r="AC158" s="532"/>
      <c r="AD158" s="690"/>
      <c r="AE158" s="688"/>
      <c r="AF158" s="688"/>
      <c r="AG158" s="688"/>
      <c r="AH158" s="689"/>
    </row>
    <row r="159" spans="1:34" ht="6.75" customHeight="1" x14ac:dyDescent="0.25">
      <c r="A159" s="682"/>
      <c r="B159" s="683"/>
      <c r="C159" s="683"/>
      <c r="D159" s="683"/>
      <c r="E159" s="683"/>
      <c r="F159" s="683"/>
      <c r="G159" s="683"/>
      <c r="H159" s="683"/>
      <c r="I159" s="683"/>
      <c r="J159" s="621"/>
      <c r="K159" s="621"/>
      <c r="L159" s="424"/>
      <c r="M159" s="425"/>
      <c r="N159" s="425"/>
      <c r="O159" s="426"/>
      <c r="P159" s="14"/>
      <c r="Q159" s="684" t="s">
        <v>390</v>
      </c>
      <c r="R159" s="685"/>
      <c r="S159" s="685"/>
      <c r="T159" s="685"/>
      <c r="U159" s="685"/>
      <c r="V159" s="685"/>
      <c r="W159" s="685"/>
      <c r="X159" s="685"/>
      <c r="Y159" s="685"/>
      <c r="Z159" s="491"/>
      <c r="AA159" s="657" t="s">
        <v>120</v>
      </c>
      <c r="AB159" s="532"/>
      <c r="AC159" s="532"/>
      <c r="AD159" s="592">
        <f>Vkladani_dat!G160</f>
        <v>0</v>
      </c>
      <c r="AE159" s="688"/>
      <c r="AF159" s="688"/>
      <c r="AG159" s="688"/>
      <c r="AH159" s="689"/>
    </row>
    <row r="160" spans="1:34" ht="6" customHeight="1" x14ac:dyDescent="0.25">
      <c r="A160" s="636" t="s">
        <v>356</v>
      </c>
      <c r="B160" s="617"/>
      <c r="C160" s="617"/>
      <c r="D160" s="617"/>
      <c r="E160" s="617"/>
      <c r="F160" s="617"/>
      <c r="G160" s="617"/>
      <c r="H160" s="617"/>
      <c r="I160" s="617"/>
      <c r="J160" s="570" t="s">
        <v>84</v>
      </c>
      <c r="K160" s="620"/>
      <c r="L160" s="571">
        <f>Vkladani_dat!G114</f>
        <v>0</v>
      </c>
      <c r="M160" s="691"/>
      <c r="N160" s="691"/>
      <c r="O160" s="692"/>
      <c r="P160" s="14"/>
      <c r="Q160" s="686"/>
      <c r="R160" s="687"/>
      <c r="S160" s="687"/>
      <c r="T160" s="687"/>
      <c r="U160" s="687"/>
      <c r="V160" s="687"/>
      <c r="W160" s="687"/>
      <c r="X160" s="687"/>
      <c r="Y160" s="687"/>
      <c r="Z160" s="494"/>
      <c r="AA160" s="532"/>
      <c r="AB160" s="532"/>
      <c r="AC160" s="532"/>
      <c r="AD160" s="690"/>
      <c r="AE160" s="688"/>
      <c r="AF160" s="688"/>
      <c r="AG160" s="688"/>
      <c r="AH160" s="689"/>
    </row>
    <row r="161" spans="1:34" ht="5.25" customHeight="1" x14ac:dyDescent="0.25">
      <c r="A161" s="623"/>
      <c r="B161" s="624"/>
      <c r="C161" s="624"/>
      <c r="D161" s="624"/>
      <c r="E161" s="624"/>
      <c r="F161" s="624"/>
      <c r="G161" s="624"/>
      <c r="H161" s="624"/>
      <c r="I161" s="624"/>
      <c r="J161" s="625"/>
      <c r="K161" s="625"/>
      <c r="L161" s="693"/>
      <c r="M161" s="693"/>
      <c r="N161" s="693"/>
      <c r="O161" s="694"/>
      <c r="P161" s="14"/>
      <c r="Q161" s="697" t="s">
        <v>484</v>
      </c>
      <c r="R161" s="698"/>
      <c r="S161" s="698"/>
      <c r="T161" s="698"/>
      <c r="U161" s="698"/>
      <c r="V161" s="698"/>
      <c r="W161" s="698"/>
      <c r="X161" s="698"/>
      <c r="Y161" s="698"/>
      <c r="Z161" s="497"/>
      <c r="AA161" s="657" t="s">
        <v>121</v>
      </c>
      <c r="AB161" s="658"/>
      <c r="AC161" s="658"/>
      <c r="AD161" s="660">
        <f>Vkladani_dat!G161</f>
        <v>0</v>
      </c>
      <c r="AE161" s="509"/>
      <c r="AF161" s="509"/>
      <c r="AG161" s="509"/>
      <c r="AH161" s="510"/>
    </row>
    <row r="162" spans="1:34" ht="7.5" customHeight="1" x14ac:dyDescent="0.25">
      <c r="A162" s="618"/>
      <c r="B162" s="619"/>
      <c r="C162" s="619"/>
      <c r="D162" s="619"/>
      <c r="E162" s="619"/>
      <c r="F162" s="619"/>
      <c r="G162" s="619"/>
      <c r="H162" s="619"/>
      <c r="I162" s="619"/>
      <c r="J162" s="621"/>
      <c r="K162" s="621"/>
      <c r="L162" s="695"/>
      <c r="M162" s="695"/>
      <c r="N162" s="695"/>
      <c r="O162" s="696"/>
      <c r="P162" s="14"/>
      <c r="Q162" s="699"/>
      <c r="R162" s="700"/>
      <c r="S162" s="700"/>
      <c r="T162" s="700"/>
      <c r="U162" s="700"/>
      <c r="V162" s="700"/>
      <c r="W162" s="700"/>
      <c r="X162" s="700"/>
      <c r="Y162" s="700"/>
      <c r="Z162" s="503"/>
      <c r="AA162" s="658"/>
      <c r="AB162" s="658"/>
      <c r="AC162" s="658"/>
      <c r="AD162" s="511"/>
      <c r="AE162" s="512"/>
      <c r="AF162" s="512"/>
      <c r="AG162" s="512"/>
      <c r="AH162" s="513"/>
    </row>
    <row r="163" spans="1:34" ht="6.75" customHeight="1" thickBot="1" x14ac:dyDescent="0.3">
      <c r="A163" s="664" t="s">
        <v>357</v>
      </c>
      <c r="B163" s="665"/>
      <c r="C163" s="665"/>
      <c r="D163" s="665"/>
      <c r="E163" s="665"/>
      <c r="F163" s="665"/>
      <c r="G163" s="665"/>
      <c r="H163" s="665"/>
      <c r="I163" s="666"/>
      <c r="J163" s="668" t="s">
        <v>85</v>
      </c>
      <c r="K163" s="651"/>
      <c r="L163" s="670">
        <f>Vkladani_dat!G115</f>
        <v>0</v>
      </c>
      <c r="M163" s="671"/>
      <c r="N163" s="671"/>
      <c r="O163" s="672"/>
      <c r="P163" s="14"/>
      <c r="Q163" s="564"/>
      <c r="R163" s="565"/>
      <c r="S163" s="565"/>
      <c r="T163" s="565"/>
      <c r="U163" s="565"/>
      <c r="V163" s="565"/>
      <c r="W163" s="565"/>
      <c r="X163" s="565"/>
      <c r="Y163" s="565"/>
      <c r="Z163" s="566"/>
      <c r="AA163" s="659"/>
      <c r="AB163" s="659"/>
      <c r="AC163" s="659"/>
      <c r="AD163" s="661"/>
      <c r="AE163" s="662"/>
      <c r="AF163" s="662"/>
      <c r="AG163" s="662"/>
      <c r="AH163" s="663"/>
    </row>
    <row r="164" spans="1:34" ht="12" customHeight="1" x14ac:dyDescent="0.25">
      <c r="A164" s="667"/>
      <c r="B164" s="665"/>
      <c r="C164" s="665"/>
      <c r="D164" s="665"/>
      <c r="E164" s="665"/>
      <c r="F164" s="665"/>
      <c r="G164" s="665"/>
      <c r="H164" s="665"/>
      <c r="I164" s="666"/>
      <c r="J164" s="669"/>
      <c r="K164" s="653"/>
      <c r="L164" s="673"/>
      <c r="M164" s="674"/>
      <c r="N164" s="674"/>
      <c r="O164" s="675"/>
      <c r="P164" s="14"/>
      <c r="Q164" s="676"/>
      <c r="R164" s="676"/>
      <c r="S164" s="676"/>
      <c r="T164" s="676"/>
      <c r="U164" s="676"/>
      <c r="V164" s="676"/>
      <c r="W164" s="676"/>
      <c r="X164" s="676"/>
      <c r="Y164" s="676"/>
      <c r="Z164" s="677"/>
      <c r="AA164" s="678"/>
      <c r="AB164" s="678"/>
      <c r="AC164" s="678"/>
      <c r="AD164" s="679"/>
      <c r="AE164" s="679"/>
      <c r="AF164" s="679"/>
      <c r="AG164" s="679"/>
      <c r="AH164" s="679"/>
    </row>
    <row r="165" spans="1:34" ht="4.5" customHeight="1" x14ac:dyDescent="0.25">
      <c r="A165" s="636" t="s">
        <v>358</v>
      </c>
      <c r="B165" s="600"/>
      <c r="C165" s="600"/>
      <c r="D165" s="600"/>
      <c r="E165" s="600"/>
      <c r="F165" s="600"/>
      <c r="G165" s="600"/>
      <c r="H165" s="600"/>
      <c r="I165" s="600"/>
      <c r="J165" s="605" t="s">
        <v>86</v>
      </c>
      <c r="K165" s="606"/>
      <c r="L165" s="609">
        <f>Vkladani_dat!G116</f>
        <v>0</v>
      </c>
      <c r="M165" s="610"/>
      <c r="N165" s="610"/>
      <c r="O165" s="611"/>
      <c r="P165" s="14"/>
      <c r="Q165" s="546" t="s">
        <v>400</v>
      </c>
      <c r="R165" s="546"/>
      <c r="S165" s="546"/>
      <c r="T165" s="546"/>
      <c r="U165" s="546"/>
      <c r="V165" s="546"/>
      <c r="W165" s="546"/>
      <c r="X165" s="546"/>
      <c r="Y165" s="546"/>
      <c r="Z165" s="546"/>
      <c r="AA165" s="546"/>
      <c r="AB165" s="546"/>
      <c r="AC165" s="546"/>
      <c r="AD165" s="546"/>
      <c r="AE165" s="546"/>
      <c r="AF165" s="546"/>
      <c r="AG165" s="546"/>
      <c r="AH165" s="546"/>
    </row>
    <row r="166" spans="1:34" ht="5.25" customHeight="1" x14ac:dyDescent="0.25">
      <c r="A166" s="601"/>
      <c r="B166" s="602"/>
      <c r="C166" s="602"/>
      <c r="D166" s="602"/>
      <c r="E166" s="602"/>
      <c r="F166" s="602"/>
      <c r="G166" s="602"/>
      <c r="H166" s="602"/>
      <c r="I166" s="602"/>
      <c r="J166" s="607"/>
      <c r="K166" s="607"/>
      <c r="L166" s="612"/>
      <c r="M166" s="612"/>
      <c r="N166" s="612"/>
      <c r="O166" s="613"/>
      <c r="P166" s="14"/>
      <c r="Q166" s="546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546"/>
      <c r="AE166" s="546"/>
      <c r="AF166" s="546"/>
      <c r="AG166" s="546"/>
      <c r="AH166" s="546"/>
    </row>
    <row r="167" spans="1:34" ht="3.75" customHeight="1" thickBot="1" x14ac:dyDescent="0.3">
      <c r="A167" s="601"/>
      <c r="B167" s="602"/>
      <c r="C167" s="602"/>
      <c r="D167" s="602"/>
      <c r="E167" s="602"/>
      <c r="F167" s="602"/>
      <c r="G167" s="602"/>
      <c r="H167" s="602"/>
      <c r="I167" s="602"/>
      <c r="J167" s="607"/>
      <c r="K167" s="607"/>
      <c r="L167" s="612"/>
      <c r="M167" s="612"/>
      <c r="N167" s="612"/>
      <c r="O167" s="613"/>
      <c r="P167" s="14"/>
      <c r="Q167" s="637"/>
      <c r="R167" s="637"/>
      <c r="S167" s="637"/>
      <c r="T167" s="637"/>
      <c r="U167" s="637"/>
      <c r="V167" s="637"/>
      <c r="W167" s="637"/>
      <c r="X167" s="637"/>
      <c r="Y167" s="637"/>
      <c r="Z167" s="637"/>
      <c r="AA167" s="637"/>
      <c r="AB167" s="637"/>
      <c r="AC167" s="637"/>
      <c r="AD167" s="637"/>
      <c r="AE167" s="637"/>
      <c r="AF167" s="637"/>
      <c r="AG167" s="637"/>
      <c r="AH167" s="637"/>
    </row>
    <row r="168" spans="1:34" ht="6" customHeight="1" x14ac:dyDescent="0.25">
      <c r="A168" s="603"/>
      <c r="B168" s="604"/>
      <c r="C168" s="604"/>
      <c r="D168" s="604"/>
      <c r="E168" s="604"/>
      <c r="F168" s="604"/>
      <c r="G168" s="604"/>
      <c r="H168" s="604"/>
      <c r="I168" s="604"/>
      <c r="J168" s="608"/>
      <c r="K168" s="608"/>
      <c r="L168" s="614"/>
      <c r="M168" s="614"/>
      <c r="N168" s="614"/>
      <c r="O168" s="615"/>
      <c r="P168" s="14"/>
      <c r="Q168" s="638"/>
      <c r="R168" s="459"/>
      <c r="S168" s="459"/>
      <c r="T168" s="459"/>
      <c r="U168" s="459"/>
      <c r="V168" s="459"/>
      <c r="W168" s="459"/>
      <c r="X168" s="459"/>
      <c r="Y168" s="459"/>
      <c r="Z168" s="639"/>
      <c r="AA168" s="642" t="s">
        <v>458</v>
      </c>
      <c r="AB168" s="643"/>
      <c r="AC168" s="644"/>
      <c r="AD168" s="642" t="s">
        <v>477</v>
      </c>
      <c r="AE168" s="643"/>
      <c r="AF168" s="643"/>
      <c r="AG168" s="643"/>
      <c r="AH168" s="648"/>
    </row>
    <row r="169" spans="1:34" ht="3" customHeight="1" x14ac:dyDescent="0.25">
      <c r="A169" s="636" t="s">
        <v>359</v>
      </c>
      <c r="B169" s="600"/>
      <c r="C169" s="600"/>
      <c r="D169" s="600"/>
      <c r="E169" s="600"/>
      <c r="F169" s="600"/>
      <c r="G169" s="600"/>
      <c r="H169" s="600"/>
      <c r="I169" s="600"/>
      <c r="J169" s="605" t="s">
        <v>87</v>
      </c>
      <c r="K169" s="606"/>
      <c r="L169" s="609">
        <f>Vkladani_dat!G117</f>
        <v>0</v>
      </c>
      <c r="M169" s="610"/>
      <c r="N169" s="610"/>
      <c r="O169" s="611"/>
      <c r="P169" s="14"/>
      <c r="Q169" s="640"/>
      <c r="R169" s="641"/>
      <c r="S169" s="641"/>
      <c r="T169" s="641"/>
      <c r="U169" s="641"/>
      <c r="V169" s="641"/>
      <c r="W169" s="641"/>
      <c r="X169" s="641"/>
      <c r="Y169" s="641"/>
      <c r="Z169" s="435"/>
      <c r="AA169" s="645"/>
      <c r="AB169" s="646"/>
      <c r="AC169" s="647"/>
      <c r="AD169" s="645"/>
      <c r="AE169" s="646"/>
      <c r="AF169" s="646"/>
      <c r="AG169" s="646"/>
      <c r="AH169" s="649"/>
    </row>
    <row r="170" spans="1:34" ht="5.25" customHeight="1" x14ac:dyDescent="0.25">
      <c r="A170" s="601"/>
      <c r="B170" s="602"/>
      <c r="C170" s="602"/>
      <c r="D170" s="602"/>
      <c r="E170" s="602"/>
      <c r="F170" s="602"/>
      <c r="G170" s="602"/>
      <c r="H170" s="602"/>
      <c r="I170" s="602"/>
      <c r="J170" s="607"/>
      <c r="K170" s="607"/>
      <c r="L170" s="612"/>
      <c r="M170" s="612"/>
      <c r="N170" s="612"/>
      <c r="O170" s="613"/>
      <c r="P170" s="14"/>
      <c r="Q170" s="654" t="s">
        <v>170</v>
      </c>
      <c r="R170" s="655"/>
      <c r="S170" s="655"/>
      <c r="T170" s="655"/>
      <c r="U170" s="655"/>
      <c r="V170" s="655"/>
      <c r="W170" s="655"/>
      <c r="X170" s="655"/>
      <c r="Y170" s="655"/>
      <c r="Z170" s="411"/>
      <c r="AA170" s="537">
        <v>1</v>
      </c>
      <c r="AB170" s="537"/>
      <c r="AC170" s="537"/>
      <c r="AD170" s="537">
        <v>2</v>
      </c>
      <c r="AE170" s="532"/>
      <c r="AF170" s="532"/>
      <c r="AG170" s="532"/>
      <c r="AH170" s="635"/>
    </row>
    <row r="171" spans="1:34" ht="3" customHeight="1" x14ac:dyDescent="0.25">
      <c r="A171" s="601"/>
      <c r="B171" s="602"/>
      <c r="C171" s="602"/>
      <c r="D171" s="602"/>
      <c r="E171" s="602"/>
      <c r="F171" s="602"/>
      <c r="G171" s="602"/>
      <c r="H171" s="602"/>
      <c r="I171" s="602"/>
      <c r="J171" s="607"/>
      <c r="K171" s="607"/>
      <c r="L171" s="612"/>
      <c r="M171" s="612"/>
      <c r="N171" s="612"/>
      <c r="O171" s="613"/>
      <c r="P171" s="14"/>
      <c r="Q171" s="656"/>
      <c r="R171" s="646"/>
      <c r="S171" s="646"/>
      <c r="T171" s="646"/>
      <c r="U171" s="646"/>
      <c r="V171" s="646"/>
      <c r="W171" s="646"/>
      <c r="X171" s="646"/>
      <c r="Y171" s="646"/>
      <c r="Z171" s="417"/>
      <c r="AA171" s="537"/>
      <c r="AB171" s="537"/>
      <c r="AC171" s="537"/>
      <c r="AD171" s="532"/>
      <c r="AE171" s="532"/>
      <c r="AF171" s="532"/>
      <c r="AG171" s="532"/>
      <c r="AH171" s="635"/>
    </row>
    <row r="172" spans="1:34" ht="1.5" customHeight="1" x14ac:dyDescent="0.25">
      <c r="A172" s="603"/>
      <c r="B172" s="604"/>
      <c r="C172" s="604"/>
      <c r="D172" s="604"/>
      <c r="E172" s="604"/>
      <c r="F172" s="604"/>
      <c r="G172" s="604"/>
      <c r="H172" s="604"/>
      <c r="I172" s="604"/>
      <c r="J172" s="608"/>
      <c r="K172" s="608"/>
      <c r="L172" s="614"/>
      <c r="M172" s="614"/>
      <c r="N172" s="614"/>
      <c r="O172" s="615"/>
      <c r="P172" s="14"/>
      <c r="Q172" s="489" t="s">
        <v>404</v>
      </c>
      <c r="R172" s="490"/>
      <c r="S172" s="490"/>
      <c r="T172" s="490"/>
      <c r="U172" s="490"/>
      <c r="V172" s="490"/>
      <c r="W172" s="490"/>
      <c r="X172" s="490"/>
      <c r="Y172" s="490"/>
      <c r="Z172" s="491"/>
      <c r="AA172" s="483" t="s">
        <v>122</v>
      </c>
      <c r="AB172" s="483"/>
      <c r="AC172" s="483"/>
      <c r="AD172" s="484">
        <f>Vkladani_dat!G166</f>
        <v>0</v>
      </c>
      <c r="AE172" s="484"/>
      <c r="AF172" s="484"/>
      <c r="AG172" s="484"/>
      <c r="AH172" s="485"/>
    </row>
    <row r="173" spans="1:34" ht="3" customHeight="1" x14ac:dyDescent="0.25">
      <c r="A173" s="616" t="s">
        <v>360</v>
      </c>
      <c r="B173" s="617"/>
      <c r="C173" s="617"/>
      <c r="D173" s="617"/>
      <c r="E173" s="617"/>
      <c r="F173" s="617"/>
      <c r="G173" s="617"/>
      <c r="H173" s="617"/>
      <c r="I173" s="617"/>
      <c r="J173" s="650" t="s">
        <v>88</v>
      </c>
      <c r="K173" s="651"/>
      <c r="L173" s="622">
        <f>Vkladani_dat!G118</f>
        <v>0</v>
      </c>
      <c r="M173" s="560"/>
      <c r="N173" s="560"/>
      <c r="O173" s="561"/>
      <c r="P173" s="14"/>
      <c r="Q173" s="527"/>
      <c r="R173" s="528"/>
      <c r="S173" s="528"/>
      <c r="T173" s="528"/>
      <c r="U173" s="528"/>
      <c r="V173" s="528"/>
      <c r="W173" s="528"/>
      <c r="X173" s="528"/>
      <c r="Y173" s="528"/>
      <c r="Z173" s="529"/>
      <c r="AA173" s="483"/>
      <c r="AB173" s="483"/>
      <c r="AC173" s="483"/>
      <c r="AD173" s="484"/>
      <c r="AE173" s="484"/>
      <c r="AF173" s="484"/>
      <c r="AG173" s="484"/>
      <c r="AH173" s="485"/>
    </row>
    <row r="174" spans="1:34" ht="9" customHeight="1" x14ac:dyDescent="0.25">
      <c r="A174" s="618"/>
      <c r="B174" s="619"/>
      <c r="C174" s="619"/>
      <c r="D174" s="619"/>
      <c r="E174" s="619"/>
      <c r="F174" s="619"/>
      <c r="G174" s="619"/>
      <c r="H174" s="619"/>
      <c r="I174" s="619"/>
      <c r="J174" s="652"/>
      <c r="K174" s="653"/>
      <c r="L174" s="562"/>
      <c r="M174" s="562"/>
      <c r="N174" s="562"/>
      <c r="O174" s="563"/>
      <c r="P174" s="14"/>
      <c r="Q174" s="492"/>
      <c r="R174" s="493"/>
      <c r="S174" s="493"/>
      <c r="T174" s="493"/>
      <c r="U174" s="493"/>
      <c r="V174" s="493"/>
      <c r="W174" s="493"/>
      <c r="X174" s="493"/>
      <c r="Y174" s="493"/>
      <c r="Z174" s="494"/>
      <c r="AA174" s="483"/>
      <c r="AB174" s="483"/>
      <c r="AC174" s="483"/>
      <c r="AD174" s="484"/>
      <c r="AE174" s="484"/>
      <c r="AF174" s="484"/>
      <c r="AG174" s="484"/>
      <c r="AH174" s="485"/>
    </row>
    <row r="175" spans="1:34" ht="7.5" customHeight="1" x14ac:dyDescent="0.25">
      <c r="A175" s="636" t="s">
        <v>361</v>
      </c>
      <c r="B175" s="600"/>
      <c r="C175" s="600"/>
      <c r="D175" s="600"/>
      <c r="E175" s="600"/>
      <c r="F175" s="600"/>
      <c r="G175" s="600"/>
      <c r="H175" s="600"/>
      <c r="I175" s="600"/>
      <c r="J175" s="605" t="s">
        <v>89</v>
      </c>
      <c r="K175" s="606"/>
      <c r="L175" s="609">
        <f>Vkladani_dat!G119</f>
        <v>0</v>
      </c>
      <c r="M175" s="610"/>
      <c r="N175" s="610"/>
      <c r="O175" s="611"/>
      <c r="P175" s="14"/>
      <c r="Q175" s="489" t="s">
        <v>405</v>
      </c>
      <c r="R175" s="490"/>
      <c r="S175" s="490"/>
      <c r="T175" s="490"/>
      <c r="U175" s="490"/>
      <c r="V175" s="490"/>
      <c r="W175" s="490"/>
      <c r="X175" s="490"/>
      <c r="Y175" s="490"/>
      <c r="Z175" s="491"/>
      <c r="AA175" s="483" t="s">
        <v>123</v>
      </c>
      <c r="AB175" s="483"/>
      <c r="AC175" s="483"/>
      <c r="AD175" s="484">
        <f>Vkladani_dat!G167</f>
        <v>0</v>
      </c>
      <c r="AE175" s="484"/>
      <c r="AF175" s="484"/>
      <c r="AG175" s="484"/>
      <c r="AH175" s="485"/>
    </row>
    <row r="176" spans="1:34" ht="3" customHeight="1" x14ac:dyDescent="0.25">
      <c r="A176" s="601"/>
      <c r="B176" s="602"/>
      <c r="C176" s="602"/>
      <c r="D176" s="602"/>
      <c r="E176" s="602"/>
      <c r="F176" s="602"/>
      <c r="G176" s="602"/>
      <c r="H176" s="602"/>
      <c r="I176" s="602"/>
      <c r="J176" s="607"/>
      <c r="K176" s="607"/>
      <c r="L176" s="612"/>
      <c r="M176" s="612"/>
      <c r="N176" s="612"/>
      <c r="O176" s="613"/>
      <c r="P176" s="14"/>
      <c r="Q176" s="527"/>
      <c r="R176" s="528"/>
      <c r="S176" s="528"/>
      <c r="T176" s="528"/>
      <c r="U176" s="528"/>
      <c r="V176" s="528"/>
      <c r="W176" s="528"/>
      <c r="X176" s="528"/>
      <c r="Y176" s="528"/>
      <c r="Z176" s="529"/>
      <c r="AA176" s="483"/>
      <c r="AB176" s="483"/>
      <c r="AC176" s="483"/>
      <c r="AD176" s="484"/>
      <c r="AE176" s="484"/>
      <c r="AF176" s="484"/>
      <c r="AG176" s="484"/>
      <c r="AH176" s="485"/>
    </row>
    <row r="177" spans="1:34" ht="7.5" customHeight="1" x14ac:dyDescent="0.25">
      <c r="A177" s="603"/>
      <c r="B177" s="604"/>
      <c r="C177" s="604"/>
      <c r="D177" s="604"/>
      <c r="E177" s="604"/>
      <c r="F177" s="604"/>
      <c r="G177" s="604"/>
      <c r="H177" s="604"/>
      <c r="I177" s="604"/>
      <c r="J177" s="608"/>
      <c r="K177" s="608"/>
      <c r="L177" s="614"/>
      <c r="M177" s="614"/>
      <c r="N177" s="614"/>
      <c r="O177" s="615"/>
      <c r="P177" s="14"/>
      <c r="Q177" s="492"/>
      <c r="R177" s="493"/>
      <c r="S177" s="493"/>
      <c r="T177" s="493"/>
      <c r="U177" s="493"/>
      <c r="V177" s="493"/>
      <c r="W177" s="493"/>
      <c r="X177" s="493"/>
      <c r="Y177" s="493"/>
      <c r="Z177" s="494"/>
      <c r="AA177" s="483"/>
      <c r="AB177" s="483"/>
      <c r="AC177" s="483"/>
      <c r="AD177" s="484"/>
      <c r="AE177" s="484"/>
      <c r="AF177" s="484"/>
      <c r="AG177" s="484"/>
      <c r="AH177" s="485"/>
    </row>
    <row r="178" spans="1:34" ht="6" customHeight="1" x14ac:dyDescent="0.25">
      <c r="A178" s="599" t="s">
        <v>362</v>
      </c>
      <c r="B178" s="600"/>
      <c r="C178" s="600"/>
      <c r="D178" s="600"/>
      <c r="E178" s="600"/>
      <c r="F178" s="600"/>
      <c r="G178" s="600"/>
      <c r="H178" s="600"/>
      <c r="I178" s="600"/>
      <c r="J178" s="605" t="s">
        <v>90</v>
      </c>
      <c r="K178" s="606"/>
      <c r="L178" s="609">
        <f>Vkladani_dat!G120</f>
        <v>0</v>
      </c>
      <c r="M178" s="610"/>
      <c r="N178" s="610"/>
      <c r="O178" s="611"/>
      <c r="P178" s="14"/>
      <c r="Q178" s="489" t="s">
        <v>485</v>
      </c>
      <c r="R178" s="490"/>
      <c r="S178" s="490"/>
      <c r="T178" s="490"/>
      <c r="U178" s="490"/>
      <c r="V178" s="490"/>
      <c r="W178" s="490"/>
      <c r="X178" s="490"/>
      <c r="Y178" s="490"/>
      <c r="Z178" s="491"/>
      <c r="AA178" s="483" t="s">
        <v>124</v>
      </c>
      <c r="AB178" s="483"/>
      <c r="AC178" s="483"/>
      <c r="AD178" s="484">
        <f>Vkladani_dat!G168</f>
        <v>0</v>
      </c>
      <c r="AE178" s="484"/>
      <c r="AF178" s="484"/>
      <c r="AG178" s="484"/>
      <c r="AH178" s="485"/>
    </row>
    <row r="179" spans="1:34" ht="6" customHeight="1" x14ac:dyDescent="0.25">
      <c r="A179" s="601"/>
      <c r="B179" s="602"/>
      <c r="C179" s="602"/>
      <c r="D179" s="602"/>
      <c r="E179" s="602"/>
      <c r="F179" s="602"/>
      <c r="G179" s="602"/>
      <c r="H179" s="602"/>
      <c r="I179" s="602"/>
      <c r="J179" s="607"/>
      <c r="K179" s="607"/>
      <c r="L179" s="612"/>
      <c r="M179" s="612"/>
      <c r="N179" s="612"/>
      <c r="O179" s="613"/>
      <c r="P179" s="14"/>
      <c r="Q179" s="527"/>
      <c r="R179" s="528"/>
      <c r="S179" s="528"/>
      <c r="T179" s="528"/>
      <c r="U179" s="528"/>
      <c r="V179" s="528"/>
      <c r="W179" s="528"/>
      <c r="X179" s="528"/>
      <c r="Y179" s="528"/>
      <c r="Z179" s="529"/>
      <c r="AA179" s="483"/>
      <c r="AB179" s="483"/>
      <c r="AC179" s="483"/>
      <c r="AD179" s="484"/>
      <c r="AE179" s="484"/>
      <c r="AF179" s="484"/>
      <c r="AG179" s="484"/>
      <c r="AH179" s="485"/>
    </row>
    <row r="180" spans="1:34" ht="5.25" customHeight="1" x14ac:dyDescent="0.25">
      <c r="A180" s="603"/>
      <c r="B180" s="604"/>
      <c r="C180" s="604"/>
      <c r="D180" s="604"/>
      <c r="E180" s="604"/>
      <c r="F180" s="604"/>
      <c r="G180" s="604"/>
      <c r="H180" s="604"/>
      <c r="I180" s="604"/>
      <c r="J180" s="608"/>
      <c r="K180" s="608"/>
      <c r="L180" s="614"/>
      <c r="M180" s="614"/>
      <c r="N180" s="614"/>
      <c r="O180" s="615"/>
      <c r="P180" s="14"/>
      <c r="Q180" s="492"/>
      <c r="R180" s="493"/>
      <c r="S180" s="493"/>
      <c r="T180" s="493"/>
      <c r="U180" s="493"/>
      <c r="V180" s="493"/>
      <c r="W180" s="493"/>
      <c r="X180" s="493"/>
      <c r="Y180" s="493"/>
      <c r="Z180" s="494"/>
      <c r="AA180" s="483"/>
      <c r="AB180" s="483"/>
      <c r="AC180" s="483"/>
      <c r="AD180" s="484"/>
      <c r="AE180" s="484"/>
      <c r="AF180" s="484"/>
      <c r="AG180" s="484"/>
      <c r="AH180" s="485"/>
    </row>
    <row r="181" spans="1:34" ht="6.75" customHeight="1" x14ac:dyDescent="0.25">
      <c r="A181" s="616" t="s">
        <v>363</v>
      </c>
      <c r="B181" s="617"/>
      <c r="C181" s="617"/>
      <c r="D181" s="617"/>
      <c r="E181" s="617"/>
      <c r="F181" s="617"/>
      <c r="G181" s="617"/>
      <c r="H181" s="617"/>
      <c r="I181" s="617"/>
      <c r="J181" s="570" t="s">
        <v>91</v>
      </c>
      <c r="K181" s="620"/>
      <c r="L181" s="622">
        <f>Vkladani_dat!G121</f>
        <v>0</v>
      </c>
      <c r="M181" s="560"/>
      <c r="N181" s="560"/>
      <c r="O181" s="561"/>
      <c r="P181" s="14"/>
      <c r="Q181" s="628" t="s">
        <v>486</v>
      </c>
      <c r="R181" s="629"/>
      <c r="S181" s="469" t="s">
        <v>407</v>
      </c>
      <c r="T181" s="490"/>
      <c r="U181" s="490"/>
      <c r="V181" s="490"/>
      <c r="W181" s="490"/>
      <c r="X181" s="490"/>
      <c r="Y181" s="490"/>
      <c r="Z181" s="491"/>
      <c r="AA181" s="633" t="s">
        <v>125</v>
      </c>
      <c r="AB181" s="633"/>
      <c r="AC181" s="633"/>
      <c r="AD181" s="484">
        <f>Vkladani_dat!G169</f>
        <v>0</v>
      </c>
      <c r="AE181" s="484"/>
      <c r="AF181" s="484"/>
      <c r="AG181" s="484"/>
      <c r="AH181" s="485"/>
    </row>
    <row r="182" spans="1:34" ht="6.75" customHeight="1" x14ac:dyDescent="0.25">
      <c r="A182" s="623"/>
      <c r="B182" s="624"/>
      <c r="C182" s="624"/>
      <c r="D182" s="624"/>
      <c r="E182" s="624"/>
      <c r="F182" s="624"/>
      <c r="G182" s="624"/>
      <c r="H182" s="624"/>
      <c r="I182" s="624"/>
      <c r="J182" s="625"/>
      <c r="K182" s="625"/>
      <c r="L182" s="626"/>
      <c r="M182" s="626"/>
      <c r="N182" s="626"/>
      <c r="O182" s="627"/>
      <c r="P182" s="14"/>
      <c r="Q182" s="630"/>
      <c r="R182" s="629"/>
      <c r="S182" s="544"/>
      <c r="T182" s="493"/>
      <c r="U182" s="493"/>
      <c r="V182" s="493"/>
      <c r="W182" s="493"/>
      <c r="X182" s="493"/>
      <c r="Y182" s="493"/>
      <c r="Z182" s="494"/>
      <c r="AA182" s="633"/>
      <c r="AB182" s="633"/>
      <c r="AC182" s="633"/>
      <c r="AD182" s="484"/>
      <c r="AE182" s="484"/>
      <c r="AF182" s="484"/>
      <c r="AG182" s="484"/>
      <c r="AH182" s="485"/>
    </row>
    <row r="183" spans="1:34" ht="7.5" customHeight="1" x14ac:dyDescent="0.25">
      <c r="A183" s="618"/>
      <c r="B183" s="619"/>
      <c r="C183" s="619"/>
      <c r="D183" s="619"/>
      <c r="E183" s="619"/>
      <c r="F183" s="619"/>
      <c r="G183" s="619"/>
      <c r="H183" s="619"/>
      <c r="I183" s="619"/>
      <c r="J183" s="621"/>
      <c r="K183" s="621"/>
      <c r="L183" s="562"/>
      <c r="M183" s="562"/>
      <c r="N183" s="562"/>
      <c r="O183" s="563"/>
      <c r="P183" s="14"/>
      <c r="Q183" s="630"/>
      <c r="R183" s="629"/>
      <c r="S183" s="469" t="s">
        <v>408</v>
      </c>
      <c r="T183" s="490"/>
      <c r="U183" s="490"/>
      <c r="V183" s="490"/>
      <c r="W183" s="490"/>
      <c r="X183" s="490"/>
      <c r="Y183" s="490"/>
      <c r="Z183" s="491"/>
      <c r="AA183" s="483" t="s">
        <v>126</v>
      </c>
      <c r="AB183" s="483"/>
      <c r="AC183" s="483"/>
      <c r="AD183" s="484">
        <f>Vkladani_dat!G170</f>
        <v>0</v>
      </c>
      <c r="AE183" s="484"/>
      <c r="AF183" s="484"/>
      <c r="AG183" s="484"/>
      <c r="AH183" s="485"/>
    </row>
    <row r="184" spans="1:34" ht="6" customHeight="1" x14ac:dyDescent="0.25">
      <c r="A184" s="616" t="s">
        <v>668</v>
      </c>
      <c r="B184" s="617"/>
      <c r="C184" s="617"/>
      <c r="D184" s="617"/>
      <c r="E184" s="617"/>
      <c r="F184" s="617"/>
      <c r="G184" s="617"/>
      <c r="H184" s="617"/>
      <c r="I184" s="617"/>
      <c r="J184" s="570" t="s">
        <v>92</v>
      </c>
      <c r="K184" s="620"/>
      <c r="L184" s="622">
        <f>Vkladani_dat!G122</f>
        <v>0</v>
      </c>
      <c r="M184" s="560"/>
      <c r="N184" s="560"/>
      <c r="O184" s="561"/>
      <c r="P184" s="14"/>
      <c r="Q184" s="630"/>
      <c r="R184" s="629"/>
      <c r="S184" s="544"/>
      <c r="T184" s="493"/>
      <c r="U184" s="493"/>
      <c r="V184" s="493"/>
      <c r="W184" s="493"/>
      <c r="X184" s="493"/>
      <c r="Y184" s="493"/>
      <c r="Z184" s="494"/>
      <c r="AA184" s="483"/>
      <c r="AB184" s="483"/>
      <c r="AC184" s="483"/>
      <c r="AD184" s="484"/>
      <c r="AE184" s="484"/>
      <c r="AF184" s="484"/>
      <c r="AG184" s="484"/>
      <c r="AH184" s="485"/>
    </row>
    <row r="185" spans="1:34" ht="5.25" customHeight="1" x14ac:dyDescent="0.25">
      <c r="A185" s="618"/>
      <c r="B185" s="619"/>
      <c r="C185" s="619"/>
      <c r="D185" s="619"/>
      <c r="E185" s="619"/>
      <c r="F185" s="619"/>
      <c r="G185" s="619"/>
      <c r="H185" s="619"/>
      <c r="I185" s="619"/>
      <c r="J185" s="621"/>
      <c r="K185" s="621"/>
      <c r="L185" s="562"/>
      <c r="M185" s="562"/>
      <c r="N185" s="562"/>
      <c r="O185" s="563"/>
      <c r="P185" s="14"/>
      <c r="Q185" s="630"/>
      <c r="R185" s="629"/>
      <c r="S185" s="469" t="s">
        <v>409</v>
      </c>
      <c r="T185" s="490"/>
      <c r="U185" s="490"/>
      <c r="V185" s="490"/>
      <c r="W185" s="490"/>
      <c r="X185" s="490"/>
      <c r="Y185" s="490"/>
      <c r="Z185" s="491"/>
      <c r="AA185" s="483" t="s">
        <v>127</v>
      </c>
      <c r="AB185" s="483"/>
      <c r="AC185" s="483"/>
      <c r="AD185" s="484">
        <f>Vkladani_dat!G171</f>
        <v>0</v>
      </c>
      <c r="AE185" s="484"/>
      <c r="AF185" s="484"/>
      <c r="AG185" s="484"/>
      <c r="AH185" s="485"/>
    </row>
    <row r="186" spans="1:34" ht="7.5" customHeight="1" x14ac:dyDescent="0.25">
      <c r="A186" s="489" t="s">
        <v>365</v>
      </c>
      <c r="B186" s="490"/>
      <c r="C186" s="490"/>
      <c r="D186" s="490"/>
      <c r="E186" s="490"/>
      <c r="F186" s="490"/>
      <c r="G186" s="490"/>
      <c r="H186" s="490"/>
      <c r="I186" s="491"/>
      <c r="J186" s="634" t="s">
        <v>93</v>
      </c>
      <c r="K186" s="411"/>
      <c r="L186" s="560">
        <f>Vkladani_dat!G123</f>
        <v>0</v>
      </c>
      <c r="M186" s="560"/>
      <c r="N186" s="560"/>
      <c r="O186" s="561"/>
      <c r="P186" s="14"/>
      <c r="Q186" s="630"/>
      <c r="R186" s="629"/>
      <c r="S186" s="544"/>
      <c r="T186" s="493"/>
      <c r="U186" s="493"/>
      <c r="V186" s="493"/>
      <c r="W186" s="493"/>
      <c r="X186" s="493"/>
      <c r="Y186" s="493"/>
      <c r="Z186" s="494"/>
      <c r="AA186" s="483"/>
      <c r="AB186" s="483"/>
      <c r="AC186" s="483"/>
      <c r="AD186" s="484"/>
      <c r="AE186" s="484"/>
      <c r="AF186" s="484"/>
      <c r="AG186" s="484"/>
      <c r="AH186" s="485"/>
    </row>
    <row r="187" spans="1:34" ht="6" customHeight="1" x14ac:dyDescent="0.25">
      <c r="A187" s="492"/>
      <c r="B187" s="493"/>
      <c r="C187" s="493"/>
      <c r="D187" s="493"/>
      <c r="E187" s="493"/>
      <c r="F187" s="493"/>
      <c r="G187" s="493"/>
      <c r="H187" s="493"/>
      <c r="I187" s="494"/>
      <c r="J187" s="415"/>
      <c r="K187" s="417"/>
      <c r="L187" s="562"/>
      <c r="M187" s="562"/>
      <c r="N187" s="562"/>
      <c r="O187" s="563"/>
      <c r="P187" s="14"/>
      <c r="Q187" s="630"/>
      <c r="R187" s="629"/>
      <c r="S187" s="469" t="s">
        <v>410</v>
      </c>
      <c r="T187" s="490"/>
      <c r="U187" s="490"/>
      <c r="V187" s="490"/>
      <c r="W187" s="490"/>
      <c r="X187" s="490"/>
      <c r="Y187" s="490"/>
      <c r="Z187" s="491"/>
      <c r="AA187" s="483" t="s">
        <v>128</v>
      </c>
      <c r="AB187" s="483"/>
      <c r="AC187" s="483"/>
      <c r="AD187" s="484">
        <f>Vkladani_dat!G172</f>
        <v>0</v>
      </c>
      <c r="AE187" s="484"/>
      <c r="AF187" s="484"/>
      <c r="AG187" s="484"/>
      <c r="AH187" s="485"/>
    </row>
    <row r="188" spans="1:34" ht="6.75" customHeight="1" x14ac:dyDescent="0.25">
      <c r="A188" s="495" t="s">
        <v>639</v>
      </c>
      <c r="B188" s="470"/>
      <c r="C188" s="470"/>
      <c r="D188" s="470"/>
      <c r="E188" s="470"/>
      <c r="F188" s="470"/>
      <c r="G188" s="470"/>
      <c r="H188" s="470"/>
      <c r="I188" s="471"/>
      <c r="J188" s="409" t="s">
        <v>255</v>
      </c>
      <c r="K188" s="486"/>
      <c r="L188" s="574">
        <f>Vkladani_dat!G124</f>
        <v>0</v>
      </c>
      <c r="M188" s="575"/>
      <c r="N188" s="575"/>
      <c r="O188" s="576"/>
      <c r="P188" s="14"/>
      <c r="Q188" s="631"/>
      <c r="R188" s="632"/>
      <c r="S188" s="399"/>
      <c r="T188" s="528"/>
      <c r="U188" s="528"/>
      <c r="V188" s="528"/>
      <c r="W188" s="528"/>
      <c r="X188" s="528"/>
      <c r="Y188" s="528"/>
      <c r="Z188" s="529"/>
      <c r="AA188" s="570"/>
      <c r="AB188" s="570"/>
      <c r="AC188" s="570"/>
      <c r="AD188" s="571"/>
      <c r="AE188" s="571"/>
      <c r="AF188" s="571"/>
      <c r="AG188" s="571"/>
      <c r="AH188" s="572"/>
    </row>
    <row r="189" spans="1:34" ht="6" customHeight="1" x14ac:dyDescent="0.25">
      <c r="A189" s="573"/>
      <c r="B189" s="400"/>
      <c r="C189" s="400"/>
      <c r="D189" s="400"/>
      <c r="E189" s="400"/>
      <c r="F189" s="400"/>
      <c r="G189" s="400"/>
      <c r="H189" s="400"/>
      <c r="I189" s="401"/>
      <c r="J189" s="567"/>
      <c r="K189" s="508"/>
      <c r="L189" s="577"/>
      <c r="M189" s="578"/>
      <c r="N189" s="578"/>
      <c r="O189" s="579"/>
      <c r="P189" s="14"/>
      <c r="Q189" s="583" t="s">
        <v>641</v>
      </c>
      <c r="R189" s="584"/>
      <c r="S189" s="584"/>
      <c r="T189" s="584"/>
      <c r="U189" s="584"/>
      <c r="V189" s="584"/>
      <c r="W189" s="584"/>
      <c r="X189" s="584"/>
      <c r="Y189" s="584"/>
      <c r="Z189" s="585"/>
      <c r="AA189" s="483" t="s">
        <v>129</v>
      </c>
      <c r="AB189" s="483"/>
      <c r="AC189" s="483"/>
      <c r="AD189" s="484">
        <f>Vkladani_dat!G173</f>
        <v>0</v>
      </c>
      <c r="AE189" s="484"/>
      <c r="AF189" s="484"/>
      <c r="AG189" s="484"/>
      <c r="AH189" s="485"/>
    </row>
    <row r="190" spans="1:34" ht="7.5" customHeight="1" x14ac:dyDescent="0.25">
      <c r="A190" s="504"/>
      <c r="B190" s="473"/>
      <c r="C190" s="473"/>
      <c r="D190" s="473"/>
      <c r="E190" s="473"/>
      <c r="F190" s="473"/>
      <c r="G190" s="473"/>
      <c r="H190" s="473"/>
      <c r="I190" s="474"/>
      <c r="J190" s="487"/>
      <c r="K190" s="488"/>
      <c r="L190" s="580"/>
      <c r="M190" s="581"/>
      <c r="N190" s="581"/>
      <c r="O190" s="582"/>
      <c r="P190" s="14"/>
      <c r="Q190" s="586"/>
      <c r="R190" s="587"/>
      <c r="S190" s="587"/>
      <c r="T190" s="587"/>
      <c r="U190" s="587"/>
      <c r="V190" s="587"/>
      <c r="W190" s="587"/>
      <c r="X190" s="587"/>
      <c r="Y190" s="587"/>
      <c r="Z190" s="588"/>
      <c r="AA190" s="483"/>
      <c r="AB190" s="483"/>
      <c r="AC190" s="483"/>
      <c r="AD190" s="484"/>
      <c r="AE190" s="484"/>
      <c r="AF190" s="484"/>
      <c r="AG190" s="484"/>
      <c r="AH190" s="485"/>
    </row>
    <row r="191" spans="1:34" ht="6.75" customHeight="1" x14ac:dyDescent="0.25">
      <c r="A191" s="495" t="s">
        <v>640</v>
      </c>
      <c r="B191" s="496"/>
      <c r="C191" s="496"/>
      <c r="D191" s="496"/>
      <c r="E191" s="496"/>
      <c r="F191" s="496"/>
      <c r="G191" s="496"/>
      <c r="H191" s="496"/>
      <c r="I191" s="497"/>
      <c r="J191" s="409" t="s">
        <v>257</v>
      </c>
      <c r="K191" s="486"/>
      <c r="L191" s="592">
        <f>Vkladani_dat!G125</f>
        <v>0</v>
      </c>
      <c r="M191" s="593"/>
      <c r="N191" s="593"/>
      <c r="O191" s="594"/>
      <c r="P191" s="14"/>
      <c r="Q191" s="586"/>
      <c r="R191" s="587"/>
      <c r="S191" s="587"/>
      <c r="T191" s="587"/>
      <c r="U191" s="587"/>
      <c r="V191" s="587"/>
      <c r="W191" s="587"/>
      <c r="X191" s="587"/>
      <c r="Y191" s="587"/>
      <c r="Z191" s="588"/>
      <c r="AA191" s="483"/>
      <c r="AB191" s="483"/>
      <c r="AC191" s="483"/>
      <c r="AD191" s="484"/>
      <c r="AE191" s="484"/>
      <c r="AF191" s="484"/>
      <c r="AG191" s="484"/>
      <c r="AH191" s="485"/>
    </row>
    <row r="192" spans="1:34" ht="8.25" customHeight="1" thickBot="1" x14ac:dyDescent="0.3">
      <c r="A192" s="501"/>
      <c r="B192" s="502"/>
      <c r="C192" s="502"/>
      <c r="D192" s="502"/>
      <c r="E192" s="502"/>
      <c r="F192" s="502"/>
      <c r="G192" s="502"/>
      <c r="H192" s="502"/>
      <c r="I192" s="503"/>
      <c r="J192" s="567"/>
      <c r="K192" s="508"/>
      <c r="L192" s="595"/>
      <c r="M192" s="593"/>
      <c r="N192" s="593"/>
      <c r="O192" s="594"/>
      <c r="P192" s="14"/>
      <c r="Q192" s="589"/>
      <c r="R192" s="590"/>
      <c r="S192" s="590"/>
      <c r="T192" s="590"/>
      <c r="U192" s="590"/>
      <c r="V192" s="590"/>
      <c r="W192" s="590"/>
      <c r="X192" s="590"/>
      <c r="Y192" s="590"/>
      <c r="Z192" s="591"/>
      <c r="AA192" s="483"/>
      <c r="AB192" s="483"/>
      <c r="AC192" s="483"/>
      <c r="AD192" s="484"/>
      <c r="AE192" s="484"/>
      <c r="AF192" s="484"/>
      <c r="AG192" s="484"/>
      <c r="AH192" s="485"/>
    </row>
    <row r="193" spans="1:34" ht="3" hidden="1" customHeight="1" x14ac:dyDescent="0.35">
      <c r="A193" s="564"/>
      <c r="B193" s="565"/>
      <c r="C193" s="565"/>
      <c r="D193" s="565"/>
      <c r="E193" s="565"/>
      <c r="F193" s="565"/>
      <c r="G193" s="565"/>
      <c r="H193" s="565"/>
      <c r="I193" s="566"/>
      <c r="J193" s="568"/>
      <c r="K193" s="569"/>
      <c r="L193" s="596"/>
      <c r="M193" s="597"/>
      <c r="N193" s="597"/>
      <c r="O193" s="598"/>
      <c r="P193" s="14"/>
      <c r="Q193" s="25"/>
      <c r="R193" s="26"/>
      <c r="S193" s="26"/>
      <c r="T193" s="26"/>
      <c r="U193" s="26"/>
      <c r="V193" s="26"/>
      <c r="W193" s="26"/>
      <c r="X193" s="26"/>
      <c r="Y193" s="26"/>
      <c r="Z193" s="27"/>
      <c r="AA193" s="483"/>
      <c r="AB193" s="483"/>
      <c r="AC193" s="483"/>
      <c r="AD193" s="484"/>
      <c r="AE193" s="484"/>
      <c r="AF193" s="484"/>
      <c r="AG193" s="484"/>
      <c r="AH193" s="485"/>
    </row>
    <row r="194" spans="1:34" ht="9" customHeight="1" x14ac:dyDescent="0.25">
      <c r="A194" s="456"/>
      <c r="B194" s="456"/>
      <c r="C194" s="456"/>
      <c r="D194" s="456"/>
      <c r="E194" s="456"/>
      <c r="F194" s="456"/>
      <c r="G194" s="456"/>
      <c r="H194" s="456"/>
      <c r="I194" s="456"/>
      <c r="J194" s="458"/>
      <c r="K194" s="458"/>
      <c r="L194" s="552"/>
      <c r="M194" s="553"/>
      <c r="N194" s="553"/>
      <c r="O194" s="553"/>
      <c r="P194" s="14"/>
      <c r="Q194" s="554" t="s">
        <v>401</v>
      </c>
      <c r="R194" s="555"/>
      <c r="S194" s="543" t="s">
        <v>487</v>
      </c>
      <c r="T194" s="490"/>
      <c r="U194" s="490"/>
      <c r="V194" s="490"/>
      <c r="W194" s="490"/>
      <c r="X194" s="490"/>
      <c r="Y194" s="490"/>
      <c r="Z194" s="491"/>
      <c r="AA194" s="483" t="s">
        <v>130</v>
      </c>
      <c r="AB194" s="483"/>
      <c r="AC194" s="483"/>
      <c r="AD194" s="484">
        <f>Vkladani_dat!G174</f>
        <v>0</v>
      </c>
      <c r="AE194" s="484"/>
      <c r="AF194" s="484"/>
      <c r="AG194" s="484"/>
      <c r="AH194" s="485"/>
    </row>
    <row r="195" spans="1:34" ht="3" customHeight="1" x14ac:dyDescent="0.25">
      <c r="A195" s="551"/>
      <c r="B195" s="551"/>
      <c r="C195" s="551"/>
      <c r="D195" s="551"/>
      <c r="E195" s="551"/>
      <c r="F195" s="551"/>
      <c r="G195" s="551"/>
      <c r="H195" s="551"/>
      <c r="I195" s="551"/>
      <c r="J195" s="507"/>
      <c r="K195" s="507"/>
      <c r="L195" s="419"/>
      <c r="M195" s="419"/>
      <c r="N195" s="419"/>
      <c r="O195" s="419"/>
      <c r="P195" s="14"/>
      <c r="Q195" s="556"/>
      <c r="R195" s="557"/>
      <c r="S195" s="544"/>
      <c r="T195" s="493"/>
      <c r="U195" s="493"/>
      <c r="V195" s="493"/>
      <c r="W195" s="493"/>
      <c r="X195" s="493"/>
      <c r="Y195" s="493"/>
      <c r="Z195" s="494"/>
      <c r="AA195" s="483"/>
      <c r="AB195" s="483"/>
      <c r="AC195" s="483"/>
      <c r="AD195" s="484"/>
      <c r="AE195" s="484"/>
      <c r="AF195" s="484"/>
      <c r="AG195" s="484"/>
      <c r="AH195" s="485"/>
    </row>
    <row r="196" spans="1:34" ht="7.5" customHeight="1" x14ac:dyDescent="0.25">
      <c r="A196" s="545" t="s">
        <v>368</v>
      </c>
      <c r="B196" s="546"/>
      <c r="C196" s="546"/>
      <c r="D196" s="546"/>
      <c r="E196" s="546"/>
      <c r="F196" s="546"/>
      <c r="G196" s="546"/>
      <c r="H196" s="546"/>
      <c r="I196" s="546"/>
      <c r="J196" s="546"/>
      <c r="K196" s="546"/>
      <c r="L196" s="546"/>
      <c r="M196" s="546"/>
      <c r="N196" s="546"/>
      <c r="O196" s="547"/>
      <c r="P196" s="14"/>
      <c r="Q196" s="556"/>
      <c r="R196" s="557"/>
      <c r="S196" s="543" t="s">
        <v>488</v>
      </c>
      <c r="T196" s="496"/>
      <c r="U196" s="496"/>
      <c r="V196" s="496"/>
      <c r="W196" s="496"/>
      <c r="X196" s="496"/>
      <c r="Y196" s="496"/>
      <c r="Z196" s="497"/>
      <c r="AA196" s="483" t="s">
        <v>131</v>
      </c>
      <c r="AB196" s="483"/>
      <c r="AC196" s="483"/>
      <c r="AD196" s="484">
        <f>Vkladani_dat!G175</f>
        <v>0</v>
      </c>
      <c r="AE196" s="484"/>
      <c r="AF196" s="484"/>
      <c r="AG196" s="484"/>
      <c r="AH196" s="485"/>
    </row>
    <row r="197" spans="1:34" ht="3.75" customHeight="1" x14ac:dyDescent="0.25">
      <c r="A197" s="546"/>
      <c r="B197" s="546"/>
      <c r="C197" s="546"/>
      <c r="D197" s="546"/>
      <c r="E197" s="546"/>
      <c r="F197" s="546"/>
      <c r="G197" s="546"/>
      <c r="H197" s="546"/>
      <c r="I197" s="546"/>
      <c r="J197" s="546"/>
      <c r="K197" s="546"/>
      <c r="L197" s="546"/>
      <c r="M197" s="546"/>
      <c r="N197" s="546"/>
      <c r="O197" s="547"/>
      <c r="P197" s="14"/>
      <c r="Q197" s="556"/>
      <c r="R197" s="557"/>
      <c r="S197" s="549"/>
      <c r="T197" s="502"/>
      <c r="U197" s="502"/>
      <c r="V197" s="502"/>
      <c r="W197" s="502"/>
      <c r="X197" s="502"/>
      <c r="Y197" s="502"/>
      <c r="Z197" s="503"/>
      <c r="AA197" s="483"/>
      <c r="AB197" s="483"/>
      <c r="AC197" s="483"/>
      <c r="AD197" s="484"/>
      <c r="AE197" s="484"/>
      <c r="AF197" s="484"/>
      <c r="AG197" s="484"/>
      <c r="AH197" s="485"/>
    </row>
    <row r="198" spans="1:34" ht="3" customHeight="1" thickBot="1" x14ac:dyDescent="0.3">
      <c r="A198" s="548"/>
      <c r="B198" s="548"/>
      <c r="C198" s="548"/>
      <c r="D198" s="548"/>
      <c r="E198" s="548"/>
      <c r="F198" s="548"/>
      <c r="G198" s="548"/>
      <c r="H198" s="548"/>
      <c r="I198" s="548"/>
      <c r="J198" s="548"/>
      <c r="K198" s="548"/>
      <c r="L198" s="548"/>
      <c r="M198" s="548"/>
      <c r="N198" s="548"/>
      <c r="O198" s="407"/>
      <c r="P198" s="14"/>
      <c r="Q198" s="558"/>
      <c r="R198" s="559"/>
      <c r="S198" s="550"/>
      <c r="T198" s="499"/>
      <c r="U198" s="499"/>
      <c r="V198" s="499"/>
      <c r="W198" s="499"/>
      <c r="X198" s="499"/>
      <c r="Y198" s="499"/>
      <c r="Z198" s="500"/>
      <c r="AA198" s="483"/>
      <c r="AB198" s="483"/>
      <c r="AC198" s="483"/>
      <c r="AD198" s="484"/>
      <c r="AE198" s="484"/>
      <c r="AF198" s="484"/>
      <c r="AG198" s="484"/>
      <c r="AH198" s="485"/>
    </row>
    <row r="199" spans="1:34" ht="9.75" customHeight="1" x14ac:dyDescent="0.25">
      <c r="A199" s="521"/>
      <c r="B199" s="522"/>
      <c r="C199" s="522"/>
      <c r="D199" s="522"/>
      <c r="E199" s="522"/>
      <c r="F199" s="522"/>
      <c r="G199" s="522"/>
      <c r="H199" s="522"/>
      <c r="I199" s="522"/>
      <c r="J199" s="523" t="s">
        <v>458</v>
      </c>
      <c r="K199" s="523"/>
      <c r="L199" s="524" t="s">
        <v>169</v>
      </c>
      <c r="M199" s="525"/>
      <c r="N199" s="525"/>
      <c r="O199" s="526"/>
      <c r="P199" s="14"/>
      <c r="Q199" s="527" t="s">
        <v>414</v>
      </c>
      <c r="R199" s="528"/>
      <c r="S199" s="528"/>
      <c r="T199" s="528"/>
      <c r="U199" s="528"/>
      <c r="V199" s="528"/>
      <c r="W199" s="528"/>
      <c r="X199" s="528"/>
      <c r="Y199" s="528"/>
      <c r="Z199" s="529"/>
      <c r="AA199" s="530" t="s">
        <v>132</v>
      </c>
      <c r="AB199" s="531"/>
      <c r="AC199" s="531"/>
      <c r="AD199" s="533">
        <f>Vkladani_dat!G176</f>
        <v>0</v>
      </c>
      <c r="AE199" s="533"/>
      <c r="AF199" s="533"/>
      <c r="AG199" s="533"/>
      <c r="AH199" s="534"/>
    </row>
    <row r="200" spans="1:34" ht="2.25" customHeight="1" x14ac:dyDescent="0.25">
      <c r="A200" s="535" t="s">
        <v>170</v>
      </c>
      <c r="B200" s="536"/>
      <c r="C200" s="536"/>
      <c r="D200" s="536"/>
      <c r="E200" s="536"/>
      <c r="F200" s="536"/>
      <c r="G200" s="536"/>
      <c r="H200" s="536"/>
      <c r="I200" s="536"/>
      <c r="J200" s="537">
        <v>1</v>
      </c>
      <c r="K200" s="538"/>
      <c r="L200" s="539">
        <v>2</v>
      </c>
      <c r="M200" s="540"/>
      <c r="N200" s="540"/>
      <c r="O200" s="541"/>
      <c r="P200" s="14"/>
      <c r="Q200" s="527"/>
      <c r="R200" s="528"/>
      <c r="S200" s="528"/>
      <c r="T200" s="528"/>
      <c r="U200" s="528"/>
      <c r="V200" s="528"/>
      <c r="W200" s="528"/>
      <c r="X200" s="528"/>
      <c r="Y200" s="528"/>
      <c r="Z200" s="529"/>
      <c r="AA200" s="532"/>
      <c r="AB200" s="532"/>
      <c r="AC200" s="532"/>
      <c r="AD200" s="484"/>
      <c r="AE200" s="484"/>
      <c r="AF200" s="484"/>
      <c r="AG200" s="484"/>
      <c r="AH200" s="485"/>
    </row>
    <row r="201" spans="1:34" ht="4.5" customHeight="1" x14ac:dyDescent="0.25">
      <c r="A201" s="535"/>
      <c r="B201" s="536"/>
      <c r="C201" s="536"/>
      <c r="D201" s="536"/>
      <c r="E201" s="536"/>
      <c r="F201" s="536"/>
      <c r="G201" s="536"/>
      <c r="H201" s="536"/>
      <c r="I201" s="536"/>
      <c r="J201" s="538"/>
      <c r="K201" s="538"/>
      <c r="L201" s="542"/>
      <c r="M201" s="540"/>
      <c r="N201" s="540"/>
      <c r="O201" s="541"/>
      <c r="P201" s="14"/>
      <c r="Q201" s="492"/>
      <c r="R201" s="493"/>
      <c r="S201" s="493"/>
      <c r="T201" s="493"/>
      <c r="U201" s="493"/>
      <c r="V201" s="493"/>
      <c r="W201" s="493"/>
      <c r="X201" s="493"/>
      <c r="Y201" s="493"/>
      <c r="Z201" s="494"/>
      <c r="AA201" s="532"/>
      <c r="AB201" s="532"/>
      <c r="AC201" s="532"/>
      <c r="AD201" s="484"/>
      <c r="AE201" s="484"/>
      <c r="AF201" s="484"/>
      <c r="AG201" s="484"/>
      <c r="AH201" s="485"/>
    </row>
    <row r="202" spans="1:34" ht="6" customHeight="1" x14ac:dyDescent="0.25">
      <c r="A202" s="520" t="s">
        <v>489</v>
      </c>
      <c r="B202" s="475"/>
      <c r="C202" s="475"/>
      <c r="D202" s="475"/>
      <c r="E202" s="475"/>
      <c r="F202" s="475"/>
      <c r="G202" s="475"/>
      <c r="H202" s="475"/>
      <c r="I202" s="475"/>
      <c r="J202" s="409" t="s">
        <v>94</v>
      </c>
      <c r="K202" s="486"/>
      <c r="L202" s="436">
        <f>Vkladani_dat!G130</f>
        <v>0</v>
      </c>
      <c r="M202" s="437"/>
      <c r="N202" s="437"/>
      <c r="O202" s="438"/>
      <c r="P202" s="14"/>
      <c r="Q202" s="489" t="s">
        <v>415</v>
      </c>
      <c r="R202" s="490"/>
      <c r="S202" s="490"/>
      <c r="T202" s="490"/>
      <c r="U202" s="490"/>
      <c r="V202" s="490"/>
      <c r="W202" s="490"/>
      <c r="X202" s="490"/>
      <c r="Y202" s="490"/>
      <c r="Z202" s="491"/>
      <c r="AA202" s="483" t="s">
        <v>133</v>
      </c>
      <c r="AB202" s="483"/>
      <c r="AC202" s="483"/>
      <c r="AD202" s="484">
        <f>Vkladani_dat!G177</f>
        <v>0</v>
      </c>
      <c r="AE202" s="484"/>
      <c r="AF202" s="484"/>
      <c r="AG202" s="484"/>
      <c r="AH202" s="485"/>
    </row>
    <row r="203" spans="1:34" ht="6.75" customHeight="1" x14ac:dyDescent="0.25">
      <c r="A203" s="520"/>
      <c r="B203" s="475"/>
      <c r="C203" s="475"/>
      <c r="D203" s="475"/>
      <c r="E203" s="475"/>
      <c r="F203" s="475"/>
      <c r="G203" s="475"/>
      <c r="H203" s="475"/>
      <c r="I203" s="475"/>
      <c r="J203" s="487"/>
      <c r="K203" s="488"/>
      <c r="L203" s="436"/>
      <c r="M203" s="437"/>
      <c r="N203" s="437"/>
      <c r="O203" s="438"/>
      <c r="P203" s="14"/>
      <c r="Q203" s="492"/>
      <c r="R203" s="493"/>
      <c r="S203" s="493"/>
      <c r="T203" s="493"/>
      <c r="U203" s="493"/>
      <c r="V203" s="493"/>
      <c r="W203" s="493"/>
      <c r="X203" s="493"/>
      <c r="Y203" s="493"/>
      <c r="Z203" s="494"/>
      <c r="AA203" s="483"/>
      <c r="AB203" s="483"/>
      <c r="AC203" s="483"/>
      <c r="AD203" s="484"/>
      <c r="AE203" s="484"/>
      <c r="AF203" s="484"/>
      <c r="AG203" s="484"/>
      <c r="AH203" s="485"/>
    </row>
    <row r="204" spans="1:34" ht="9" customHeight="1" x14ac:dyDescent="0.25">
      <c r="A204" s="463" t="s">
        <v>370</v>
      </c>
      <c r="B204" s="466" t="s">
        <v>371</v>
      </c>
      <c r="C204" s="475" t="s">
        <v>372</v>
      </c>
      <c r="D204" s="475"/>
      <c r="E204" s="475"/>
      <c r="F204" s="475"/>
      <c r="G204" s="475"/>
      <c r="H204" s="475"/>
      <c r="I204" s="475"/>
      <c r="J204" s="409" t="s">
        <v>95</v>
      </c>
      <c r="K204" s="486"/>
      <c r="L204" s="436">
        <f>Vkladani_dat!G131</f>
        <v>0</v>
      </c>
      <c r="M204" s="437"/>
      <c r="N204" s="437"/>
      <c r="O204" s="438"/>
      <c r="P204" s="14"/>
      <c r="Q204" s="489" t="s">
        <v>416</v>
      </c>
      <c r="R204" s="490"/>
      <c r="S204" s="490"/>
      <c r="T204" s="490"/>
      <c r="U204" s="490"/>
      <c r="V204" s="490"/>
      <c r="W204" s="490"/>
      <c r="X204" s="490"/>
      <c r="Y204" s="490"/>
      <c r="Z204" s="491"/>
      <c r="AA204" s="483" t="s">
        <v>134</v>
      </c>
      <c r="AB204" s="483"/>
      <c r="AC204" s="483"/>
      <c r="AD204" s="484">
        <f>Vkladani_dat!G178</f>
        <v>0</v>
      </c>
      <c r="AE204" s="484"/>
      <c r="AF204" s="484"/>
      <c r="AG204" s="484"/>
      <c r="AH204" s="485"/>
    </row>
    <row r="205" spans="1:34" ht="3.75" customHeight="1" x14ac:dyDescent="0.25">
      <c r="A205" s="464"/>
      <c r="B205" s="467"/>
      <c r="C205" s="475"/>
      <c r="D205" s="475"/>
      <c r="E205" s="475"/>
      <c r="F205" s="475"/>
      <c r="G205" s="475"/>
      <c r="H205" s="475"/>
      <c r="I205" s="475"/>
      <c r="J205" s="487"/>
      <c r="K205" s="488"/>
      <c r="L205" s="436"/>
      <c r="M205" s="437"/>
      <c r="N205" s="437"/>
      <c r="O205" s="438"/>
      <c r="P205" s="14"/>
      <c r="Q205" s="492"/>
      <c r="R205" s="493"/>
      <c r="S205" s="493"/>
      <c r="T205" s="493"/>
      <c r="U205" s="493"/>
      <c r="V205" s="493"/>
      <c r="W205" s="493"/>
      <c r="X205" s="493"/>
      <c r="Y205" s="493"/>
      <c r="Z205" s="494"/>
      <c r="AA205" s="483"/>
      <c r="AB205" s="483"/>
      <c r="AC205" s="483"/>
      <c r="AD205" s="484"/>
      <c r="AE205" s="484"/>
      <c r="AF205" s="484"/>
      <c r="AG205" s="484"/>
      <c r="AH205" s="485"/>
    </row>
    <row r="206" spans="1:34" ht="4.5" customHeight="1" x14ac:dyDescent="0.25">
      <c r="A206" s="464"/>
      <c r="B206" s="467"/>
      <c r="C206" s="475" t="s">
        <v>373</v>
      </c>
      <c r="D206" s="475"/>
      <c r="E206" s="475"/>
      <c r="F206" s="475"/>
      <c r="G206" s="475"/>
      <c r="H206" s="475"/>
      <c r="I206" s="475"/>
      <c r="J206" s="409" t="s">
        <v>96</v>
      </c>
      <c r="K206" s="486"/>
      <c r="L206" s="436">
        <f>Vkladani_dat!G132</f>
        <v>0</v>
      </c>
      <c r="M206" s="437"/>
      <c r="N206" s="437"/>
      <c r="O206" s="438"/>
      <c r="P206" s="14"/>
      <c r="Q206" s="489" t="s">
        <v>417</v>
      </c>
      <c r="R206" s="490"/>
      <c r="S206" s="490"/>
      <c r="T206" s="490"/>
      <c r="U206" s="490"/>
      <c r="V206" s="490"/>
      <c r="W206" s="490"/>
      <c r="X206" s="490"/>
      <c r="Y206" s="490"/>
      <c r="Z206" s="491"/>
      <c r="AA206" s="483" t="s">
        <v>135</v>
      </c>
      <c r="AB206" s="483"/>
      <c r="AC206" s="483"/>
      <c r="AD206" s="484">
        <f>Vkladani_dat!G179</f>
        <v>0</v>
      </c>
      <c r="AE206" s="484"/>
      <c r="AF206" s="484"/>
      <c r="AG206" s="484"/>
      <c r="AH206" s="485"/>
    </row>
    <row r="207" spans="1:34" ht="7.5" customHeight="1" x14ac:dyDescent="0.25">
      <c r="A207" s="464"/>
      <c r="B207" s="467"/>
      <c r="C207" s="475"/>
      <c r="D207" s="475"/>
      <c r="E207" s="475"/>
      <c r="F207" s="475"/>
      <c r="G207" s="475"/>
      <c r="H207" s="475"/>
      <c r="I207" s="475"/>
      <c r="J207" s="487"/>
      <c r="K207" s="488"/>
      <c r="L207" s="436"/>
      <c r="M207" s="437"/>
      <c r="N207" s="437"/>
      <c r="O207" s="438"/>
      <c r="P207" s="14"/>
      <c r="Q207" s="492"/>
      <c r="R207" s="493"/>
      <c r="S207" s="493"/>
      <c r="T207" s="493"/>
      <c r="U207" s="493"/>
      <c r="V207" s="493"/>
      <c r="W207" s="493"/>
      <c r="X207" s="493"/>
      <c r="Y207" s="493"/>
      <c r="Z207" s="494"/>
      <c r="AA207" s="483"/>
      <c r="AB207" s="483"/>
      <c r="AC207" s="483"/>
      <c r="AD207" s="484"/>
      <c r="AE207" s="484"/>
      <c r="AF207" s="484"/>
      <c r="AG207" s="484"/>
      <c r="AH207" s="485"/>
    </row>
    <row r="208" spans="1:34" ht="7.5" customHeight="1" x14ac:dyDescent="0.25">
      <c r="A208" s="464"/>
      <c r="B208" s="467"/>
      <c r="C208" s="475" t="s">
        <v>374</v>
      </c>
      <c r="D208" s="475"/>
      <c r="E208" s="475"/>
      <c r="F208" s="475"/>
      <c r="G208" s="475"/>
      <c r="H208" s="475"/>
      <c r="I208" s="475"/>
      <c r="J208" s="409" t="s">
        <v>97</v>
      </c>
      <c r="K208" s="486"/>
      <c r="L208" s="436">
        <f>Vkladani_dat!G133</f>
        <v>0</v>
      </c>
      <c r="M208" s="437"/>
      <c r="N208" s="437"/>
      <c r="O208" s="438"/>
      <c r="P208" s="14"/>
      <c r="Q208" s="495" t="s">
        <v>490</v>
      </c>
      <c r="R208" s="496"/>
      <c r="S208" s="496"/>
      <c r="T208" s="496"/>
      <c r="U208" s="496"/>
      <c r="V208" s="496"/>
      <c r="W208" s="496"/>
      <c r="X208" s="496"/>
      <c r="Y208" s="496"/>
      <c r="Z208" s="497"/>
      <c r="AA208" s="483" t="s">
        <v>136</v>
      </c>
      <c r="AB208" s="483"/>
      <c r="AC208" s="483"/>
      <c r="AD208" s="484">
        <f>Vkladani_dat!G180</f>
        <v>0</v>
      </c>
      <c r="AE208" s="484"/>
      <c r="AF208" s="484"/>
      <c r="AG208" s="484"/>
      <c r="AH208" s="485"/>
    </row>
    <row r="209" spans="1:34" ht="9" customHeight="1" x14ac:dyDescent="0.25">
      <c r="A209" s="464"/>
      <c r="B209" s="467"/>
      <c r="C209" s="475"/>
      <c r="D209" s="475"/>
      <c r="E209" s="475"/>
      <c r="F209" s="475"/>
      <c r="G209" s="475"/>
      <c r="H209" s="475"/>
      <c r="I209" s="475"/>
      <c r="J209" s="487"/>
      <c r="K209" s="488"/>
      <c r="L209" s="436"/>
      <c r="M209" s="437"/>
      <c r="N209" s="437"/>
      <c r="O209" s="438"/>
      <c r="P209" s="14"/>
      <c r="Q209" s="498"/>
      <c r="R209" s="499"/>
      <c r="S209" s="499"/>
      <c r="T209" s="499"/>
      <c r="U209" s="499"/>
      <c r="V209" s="499"/>
      <c r="W209" s="499"/>
      <c r="X209" s="499"/>
      <c r="Y209" s="499"/>
      <c r="Z209" s="500"/>
      <c r="AA209" s="483"/>
      <c r="AB209" s="483"/>
      <c r="AC209" s="483"/>
      <c r="AD209" s="484"/>
      <c r="AE209" s="484"/>
      <c r="AF209" s="484"/>
      <c r="AG209" s="484"/>
      <c r="AH209" s="485"/>
    </row>
    <row r="210" spans="1:34" ht="7.5" customHeight="1" x14ac:dyDescent="0.25">
      <c r="A210" s="464"/>
      <c r="B210" s="467"/>
      <c r="C210" s="475" t="s">
        <v>375</v>
      </c>
      <c r="D210" s="475"/>
      <c r="E210" s="475"/>
      <c r="F210" s="475"/>
      <c r="G210" s="475"/>
      <c r="H210" s="475"/>
      <c r="I210" s="475"/>
      <c r="J210" s="409" t="s">
        <v>98</v>
      </c>
      <c r="K210" s="486"/>
      <c r="L210" s="436">
        <f>Vkladani_dat!G134</f>
        <v>0</v>
      </c>
      <c r="M210" s="437"/>
      <c r="N210" s="437"/>
      <c r="O210" s="438"/>
      <c r="P210" s="14"/>
      <c r="Q210" s="489" t="s">
        <v>491</v>
      </c>
      <c r="R210" s="490"/>
      <c r="S210" s="490"/>
      <c r="T210" s="490"/>
      <c r="U210" s="490"/>
      <c r="V210" s="490"/>
      <c r="W210" s="490"/>
      <c r="X210" s="490"/>
      <c r="Y210" s="490"/>
      <c r="Z210" s="491"/>
      <c r="AA210" s="483" t="s">
        <v>137</v>
      </c>
      <c r="AB210" s="483"/>
      <c r="AC210" s="483"/>
      <c r="AD210" s="484">
        <f>Vkladani_dat!G181</f>
        <v>0</v>
      </c>
      <c r="AE210" s="484"/>
      <c r="AF210" s="484"/>
      <c r="AG210" s="484"/>
      <c r="AH210" s="485"/>
    </row>
    <row r="211" spans="1:34" ht="5.25" customHeight="1" x14ac:dyDescent="0.25">
      <c r="A211" s="464"/>
      <c r="B211" s="467"/>
      <c r="C211" s="475"/>
      <c r="D211" s="475"/>
      <c r="E211" s="475"/>
      <c r="F211" s="475"/>
      <c r="G211" s="475"/>
      <c r="H211" s="475"/>
      <c r="I211" s="475"/>
      <c r="J211" s="487"/>
      <c r="K211" s="488"/>
      <c r="L211" s="436"/>
      <c r="M211" s="437"/>
      <c r="N211" s="437"/>
      <c r="O211" s="438"/>
      <c r="P211" s="14"/>
      <c r="Q211" s="492"/>
      <c r="R211" s="493"/>
      <c r="S211" s="493"/>
      <c r="T211" s="493"/>
      <c r="U211" s="493"/>
      <c r="V211" s="493"/>
      <c r="W211" s="493"/>
      <c r="X211" s="493"/>
      <c r="Y211" s="493"/>
      <c r="Z211" s="494"/>
      <c r="AA211" s="483"/>
      <c r="AB211" s="483"/>
      <c r="AC211" s="483"/>
      <c r="AD211" s="484"/>
      <c r="AE211" s="484"/>
      <c r="AF211" s="484"/>
      <c r="AG211" s="484"/>
      <c r="AH211" s="485"/>
    </row>
    <row r="212" spans="1:34" ht="9" customHeight="1" x14ac:dyDescent="0.25">
      <c r="A212" s="464"/>
      <c r="B212" s="467"/>
      <c r="C212" s="475" t="s">
        <v>376</v>
      </c>
      <c r="D212" s="475"/>
      <c r="E212" s="475"/>
      <c r="F212" s="475"/>
      <c r="G212" s="475"/>
      <c r="H212" s="475"/>
      <c r="I212" s="475"/>
      <c r="J212" s="409" t="s">
        <v>99</v>
      </c>
      <c r="K212" s="486"/>
      <c r="L212" s="436">
        <f>Vkladani_dat!G135</f>
        <v>0</v>
      </c>
      <c r="M212" s="437"/>
      <c r="N212" s="437"/>
      <c r="O212" s="438"/>
      <c r="P212" s="14"/>
      <c r="Q212" s="495" t="s">
        <v>492</v>
      </c>
      <c r="R212" s="496"/>
      <c r="S212" s="496"/>
      <c r="T212" s="496"/>
      <c r="U212" s="496"/>
      <c r="V212" s="496"/>
      <c r="W212" s="496"/>
      <c r="X212" s="496"/>
      <c r="Y212" s="496"/>
      <c r="Z212" s="497"/>
      <c r="AA212" s="409" t="s">
        <v>138</v>
      </c>
      <c r="AB212" s="505"/>
      <c r="AC212" s="486"/>
      <c r="AD212" s="418">
        <f>Vkladani_dat!G182</f>
        <v>0</v>
      </c>
      <c r="AE212" s="509"/>
      <c r="AF212" s="509"/>
      <c r="AG212" s="509"/>
      <c r="AH212" s="510"/>
    </row>
    <row r="213" spans="1:34" ht="7.5" customHeight="1" x14ac:dyDescent="0.25">
      <c r="A213" s="464"/>
      <c r="B213" s="467"/>
      <c r="C213" s="475"/>
      <c r="D213" s="475"/>
      <c r="E213" s="475"/>
      <c r="F213" s="475"/>
      <c r="G213" s="475"/>
      <c r="H213" s="475"/>
      <c r="I213" s="475"/>
      <c r="J213" s="487"/>
      <c r="K213" s="488"/>
      <c r="L213" s="436"/>
      <c r="M213" s="437"/>
      <c r="N213" s="437"/>
      <c r="O213" s="438"/>
      <c r="P213" s="14"/>
      <c r="Q213" s="501"/>
      <c r="R213" s="502"/>
      <c r="S213" s="502"/>
      <c r="T213" s="502"/>
      <c r="U213" s="502"/>
      <c r="V213" s="502"/>
      <c r="W213" s="502"/>
      <c r="X213" s="502"/>
      <c r="Y213" s="502"/>
      <c r="Z213" s="503"/>
      <c r="AA213" s="506"/>
      <c r="AB213" s="507"/>
      <c r="AC213" s="508"/>
      <c r="AD213" s="511"/>
      <c r="AE213" s="512"/>
      <c r="AF213" s="512"/>
      <c r="AG213" s="512"/>
      <c r="AH213" s="513"/>
    </row>
    <row r="214" spans="1:34" ht="6" customHeight="1" x14ac:dyDescent="0.25">
      <c r="A214" s="464"/>
      <c r="B214" s="467"/>
      <c r="C214" s="475" t="s">
        <v>377</v>
      </c>
      <c r="D214" s="475"/>
      <c r="E214" s="475"/>
      <c r="F214" s="475"/>
      <c r="G214" s="475"/>
      <c r="H214" s="475"/>
      <c r="I214" s="475"/>
      <c r="J214" s="409" t="s">
        <v>100</v>
      </c>
      <c r="K214" s="433"/>
      <c r="L214" s="436">
        <f>Vkladani_dat!G136</f>
        <v>0</v>
      </c>
      <c r="M214" s="437"/>
      <c r="N214" s="437"/>
      <c r="O214" s="438"/>
      <c r="P214" s="14"/>
      <c r="Q214" s="504"/>
      <c r="R214" s="473"/>
      <c r="S214" s="473"/>
      <c r="T214" s="473"/>
      <c r="U214" s="473"/>
      <c r="V214" s="473"/>
      <c r="W214" s="473"/>
      <c r="X214" s="473"/>
      <c r="Y214" s="473"/>
      <c r="Z214" s="474"/>
      <c r="AA214" s="415"/>
      <c r="AB214" s="416"/>
      <c r="AC214" s="417"/>
      <c r="AD214" s="424"/>
      <c r="AE214" s="425"/>
      <c r="AF214" s="425"/>
      <c r="AG214" s="425"/>
      <c r="AH214" s="426"/>
    </row>
    <row r="215" spans="1:34" ht="6" customHeight="1" x14ac:dyDescent="0.25">
      <c r="A215" s="464"/>
      <c r="B215" s="468"/>
      <c r="C215" s="475"/>
      <c r="D215" s="475"/>
      <c r="E215" s="475"/>
      <c r="F215" s="475"/>
      <c r="G215" s="475"/>
      <c r="H215" s="475"/>
      <c r="I215" s="475"/>
      <c r="J215" s="434"/>
      <c r="K215" s="435"/>
      <c r="L215" s="436"/>
      <c r="M215" s="437"/>
      <c r="N215" s="437"/>
      <c r="O215" s="438"/>
      <c r="P215" s="14"/>
      <c r="Q215" s="514" t="s">
        <v>646</v>
      </c>
      <c r="R215" s="515"/>
      <c r="S215" s="469" t="s">
        <v>493</v>
      </c>
      <c r="T215" s="470"/>
      <c r="U215" s="470"/>
      <c r="V215" s="470"/>
      <c r="W215" s="470"/>
      <c r="X215" s="470"/>
      <c r="Y215" s="470"/>
      <c r="Z215" s="471"/>
      <c r="AA215" s="409" t="s">
        <v>139</v>
      </c>
      <c r="AB215" s="410"/>
      <c r="AC215" s="411"/>
      <c r="AD215" s="418">
        <f>Vkladani_dat!G183</f>
        <v>0</v>
      </c>
      <c r="AE215" s="419"/>
      <c r="AF215" s="419"/>
      <c r="AG215" s="419"/>
      <c r="AH215" s="420"/>
    </row>
    <row r="216" spans="1:34" ht="6" customHeight="1" x14ac:dyDescent="0.25">
      <c r="A216" s="464"/>
      <c r="B216" s="427" t="s">
        <v>378</v>
      </c>
      <c r="C216" s="428"/>
      <c r="D216" s="428"/>
      <c r="E216" s="428"/>
      <c r="F216" s="428"/>
      <c r="G216" s="428"/>
      <c r="H216" s="428"/>
      <c r="I216" s="429"/>
      <c r="J216" s="409" t="s">
        <v>101</v>
      </c>
      <c r="K216" s="433"/>
      <c r="L216" s="436">
        <f>Vkladani_dat!G137</f>
        <v>0</v>
      </c>
      <c r="M216" s="437"/>
      <c r="N216" s="437"/>
      <c r="O216" s="438"/>
      <c r="P216" s="14"/>
      <c r="Q216" s="516"/>
      <c r="R216" s="517"/>
      <c r="S216" s="402"/>
      <c r="T216" s="400"/>
      <c r="U216" s="400"/>
      <c r="V216" s="400"/>
      <c r="W216" s="400"/>
      <c r="X216" s="400"/>
      <c r="Y216" s="400"/>
      <c r="Z216" s="401"/>
      <c r="AA216" s="412"/>
      <c r="AB216" s="413"/>
      <c r="AC216" s="414"/>
      <c r="AD216" s="421"/>
      <c r="AE216" s="422"/>
      <c r="AF216" s="422"/>
      <c r="AG216" s="422"/>
      <c r="AH216" s="423"/>
    </row>
    <row r="217" spans="1:34" ht="6.75" customHeight="1" x14ac:dyDescent="0.25">
      <c r="A217" s="465"/>
      <c r="B217" s="430"/>
      <c r="C217" s="431"/>
      <c r="D217" s="431"/>
      <c r="E217" s="431"/>
      <c r="F217" s="431"/>
      <c r="G217" s="431"/>
      <c r="H217" s="431"/>
      <c r="I217" s="432"/>
      <c r="J217" s="434"/>
      <c r="K217" s="435"/>
      <c r="L217" s="436"/>
      <c r="M217" s="437"/>
      <c r="N217" s="437"/>
      <c r="O217" s="438"/>
      <c r="P217" s="14"/>
      <c r="Q217" s="516"/>
      <c r="R217" s="517"/>
      <c r="S217" s="472"/>
      <c r="T217" s="473"/>
      <c r="U217" s="473"/>
      <c r="V217" s="473"/>
      <c r="W217" s="473"/>
      <c r="X217" s="473"/>
      <c r="Y217" s="473"/>
      <c r="Z217" s="474"/>
      <c r="AA217" s="415"/>
      <c r="AB217" s="416"/>
      <c r="AC217" s="417"/>
      <c r="AD217" s="424"/>
      <c r="AE217" s="425"/>
      <c r="AF217" s="425"/>
      <c r="AG217" s="425"/>
      <c r="AH217" s="426"/>
    </row>
    <row r="218" spans="1:34" ht="8.25" customHeight="1" x14ac:dyDescent="0.25">
      <c r="A218" s="476" t="s">
        <v>379</v>
      </c>
      <c r="B218" s="433"/>
      <c r="C218" s="479" t="s">
        <v>380</v>
      </c>
      <c r="D218" s="480"/>
      <c r="E218" s="480"/>
      <c r="F218" s="480"/>
      <c r="G218" s="480"/>
      <c r="H218" s="480"/>
      <c r="I218" s="481"/>
      <c r="J218" s="409" t="s">
        <v>102</v>
      </c>
      <c r="K218" s="433"/>
      <c r="L218" s="395">
        <f>Vkladani_dat!G138</f>
        <v>0</v>
      </c>
      <c r="M218" s="395"/>
      <c r="N218" s="395"/>
      <c r="O218" s="396"/>
      <c r="P218" s="14"/>
      <c r="Q218" s="516"/>
      <c r="R218" s="517"/>
      <c r="S218" s="399" t="s">
        <v>494</v>
      </c>
      <c r="T218" s="400"/>
      <c r="U218" s="400"/>
      <c r="V218" s="400"/>
      <c r="W218" s="400"/>
      <c r="X218" s="400"/>
      <c r="Y218" s="400"/>
      <c r="Z218" s="401"/>
      <c r="AA218" s="409" t="s">
        <v>140</v>
      </c>
      <c r="AB218" s="410"/>
      <c r="AC218" s="411"/>
      <c r="AD218" s="418">
        <f>Vkladani_dat!G184</f>
        <v>0</v>
      </c>
      <c r="AE218" s="419"/>
      <c r="AF218" s="419"/>
      <c r="AG218" s="419"/>
      <c r="AH218" s="420"/>
    </row>
    <row r="219" spans="1:34" ht="3.75" customHeight="1" x14ac:dyDescent="0.25">
      <c r="A219" s="477"/>
      <c r="B219" s="478"/>
      <c r="C219" s="479"/>
      <c r="D219" s="480"/>
      <c r="E219" s="480"/>
      <c r="F219" s="480"/>
      <c r="G219" s="480"/>
      <c r="H219" s="480"/>
      <c r="I219" s="481"/>
      <c r="J219" s="482"/>
      <c r="K219" s="478"/>
      <c r="L219" s="397"/>
      <c r="M219" s="397"/>
      <c r="N219" s="397"/>
      <c r="O219" s="398"/>
      <c r="P219" s="14"/>
      <c r="Q219" s="516"/>
      <c r="R219" s="517"/>
      <c r="S219" s="402"/>
      <c r="T219" s="400"/>
      <c r="U219" s="400"/>
      <c r="V219" s="400"/>
      <c r="W219" s="400"/>
      <c r="X219" s="400"/>
      <c r="Y219" s="400"/>
      <c r="Z219" s="401"/>
      <c r="AA219" s="412"/>
      <c r="AB219" s="413"/>
      <c r="AC219" s="414"/>
      <c r="AD219" s="421"/>
      <c r="AE219" s="422"/>
      <c r="AF219" s="422"/>
      <c r="AG219" s="422"/>
      <c r="AH219" s="423"/>
    </row>
    <row r="220" spans="1:34" ht="4.5" customHeight="1" thickBot="1" x14ac:dyDescent="0.3">
      <c r="A220" s="477"/>
      <c r="B220" s="478"/>
      <c r="C220" s="442" t="s">
        <v>381</v>
      </c>
      <c r="D220" s="443"/>
      <c r="E220" s="443"/>
      <c r="F220" s="443"/>
      <c r="G220" s="443"/>
      <c r="H220" s="443"/>
      <c r="I220" s="444"/>
      <c r="J220" s="409" t="s">
        <v>103</v>
      </c>
      <c r="K220" s="433"/>
      <c r="L220" s="395">
        <f>Vkladani_dat!G139</f>
        <v>0</v>
      </c>
      <c r="M220" s="395"/>
      <c r="N220" s="395"/>
      <c r="O220" s="396"/>
      <c r="P220" s="14"/>
      <c r="Q220" s="518"/>
      <c r="R220" s="519"/>
      <c r="S220" s="403"/>
      <c r="T220" s="404"/>
      <c r="U220" s="404"/>
      <c r="V220" s="404"/>
      <c r="W220" s="404"/>
      <c r="X220" s="404"/>
      <c r="Y220" s="404"/>
      <c r="Z220" s="405"/>
      <c r="AA220" s="460"/>
      <c r="AB220" s="461"/>
      <c r="AC220" s="462"/>
      <c r="AD220" s="439"/>
      <c r="AE220" s="440"/>
      <c r="AF220" s="440"/>
      <c r="AG220" s="440"/>
      <c r="AH220" s="441"/>
    </row>
    <row r="221" spans="1:34" ht="6.75" customHeight="1" thickBot="1" x14ac:dyDescent="0.3">
      <c r="A221" s="298"/>
      <c r="B221" s="449"/>
      <c r="C221" s="445"/>
      <c r="D221" s="446"/>
      <c r="E221" s="446"/>
      <c r="F221" s="446"/>
      <c r="G221" s="446"/>
      <c r="H221" s="446"/>
      <c r="I221" s="447"/>
      <c r="J221" s="448"/>
      <c r="K221" s="449"/>
      <c r="L221" s="450"/>
      <c r="M221" s="450"/>
      <c r="N221" s="450"/>
      <c r="O221" s="451"/>
      <c r="P221" s="14"/>
      <c r="Q221" s="452"/>
      <c r="R221" s="452"/>
      <c r="S221" s="452"/>
      <c r="T221" s="452"/>
      <c r="U221" s="452"/>
      <c r="V221" s="452"/>
      <c r="W221" s="452"/>
      <c r="X221" s="452"/>
      <c r="Y221" s="452"/>
      <c r="Z221" s="452"/>
      <c r="AA221" s="454"/>
      <c r="AB221" s="454"/>
      <c r="AC221" s="454"/>
      <c r="AD221" s="455"/>
      <c r="AE221" s="455"/>
      <c r="AF221" s="455"/>
      <c r="AG221" s="455"/>
      <c r="AH221" s="455"/>
    </row>
    <row r="222" spans="1:34" ht="3.75" customHeight="1" x14ac:dyDescent="0.25">
      <c r="A222" s="456"/>
      <c r="B222" s="457"/>
      <c r="C222" s="457"/>
      <c r="D222" s="457"/>
      <c r="E222" s="457"/>
      <c r="F222" s="457"/>
      <c r="G222" s="457"/>
      <c r="H222" s="457"/>
      <c r="I222" s="457"/>
      <c r="J222" s="458"/>
      <c r="K222" s="459"/>
      <c r="L222" s="393"/>
      <c r="M222" s="393"/>
      <c r="N222" s="393"/>
      <c r="O222" s="393"/>
      <c r="Q222" s="453"/>
      <c r="R222" s="453"/>
      <c r="S222" s="453"/>
      <c r="T222" s="453"/>
      <c r="U222" s="453"/>
      <c r="V222" s="453"/>
      <c r="W222" s="453"/>
      <c r="X222" s="453"/>
      <c r="Y222" s="453"/>
      <c r="Z222" s="453"/>
      <c r="AA222" s="413"/>
      <c r="AB222" s="413"/>
      <c r="AC222" s="413"/>
      <c r="AD222" s="422"/>
      <c r="AE222" s="422"/>
      <c r="AF222" s="422"/>
      <c r="AG222" s="422"/>
      <c r="AH222" s="422"/>
    </row>
    <row r="223" spans="1:34" ht="3" customHeight="1" x14ac:dyDescent="0.25">
      <c r="A223" s="327"/>
      <c r="B223" s="327"/>
      <c r="C223" s="327"/>
      <c r="D223" s="327"/>
      <c r="E223" s="327"/>
      <c r="F223" s="327"/>
      <c r="G223" s="327"/>
      <c r="H223" s="327"/>
      <c r="I223" s="327"/>
      <c r="J223" s="297"/>
      <c r="K223" s="297"/>
      <c r="L223" s="394"/>
      <c r="M223" s="394"/>
      <c r="N223" s="394"/>
      <c r="O223" s="394"/>
      <c r="Q223" s="453"/>
      <c r="R223" s="453"/>
      <c r="S223" s="453"/>
      <c r="T223" s="453"/>
      <c r="U223" s="453"/>
      <c r="V223" s="453"/>
      <c r="W223" s="453"/>
      <c r="X223" s="453"/>
      <c r="Y223" s="453"/>
      <c r="Z223" s="453"/>
      <c r="AA223" s="413"/>
      <c r="AB223" s="413"/>
      <c r="AC223" s="413"/>
      <c r="AD223" s="422"/>
      <c r="AE223" s="422"/>
      <c r="AF223" s="422"/>
      <c r="AG223" s="422"/>
      <c r="AH223" s="422"/>
    </row>
    <row r="224" spans="1:34" ht="14.25" customHeight="1" thickBot="1" x14ac:dyDescent="0.3">
      <c r="A224" s="406" t="s">
        <v>495</v>
      </c>
      <c r="B224" s="407"/>
      <c r="C224" s="407"/>
      <c r="D224" s="407"/>
      <c r="E224" s="407"/>
      <c r="F224" s="407"/>
      <c r="G224" s="407"/>
      <c r="H224" s="407"/>
      <c r="I224" s="407"/>
      <c r="J224" s="407"/>
      <c r="K224" s="408"/>
      <c r="L224" s="408"/>
      <c r="M224" s="408"/>
      <c r="N224" s="408"/>
      <c r="O224" s="408"/>
      <c r="P224" s="408"/>
      <c r="Q224" s="408"/>
      <c r="R224" s="408"/>
      <c r="S224" s="408"/>
      <c r="T224" s="408"/>
      <c r="U224" s="408"/>
      <c r="V224" s="408"/>
      <c r="W224" s="408"/>
      <c r="X224" s="408"/>
      <c r="Y224" s="408"/>
      <c r="Z224" s="408"/>
      <c r="AA224" s="408"/>
      <c r="AB224" s="408"/>
      <c r="AC224" s="408"/>
      <c r="AD224" s="408"/>
      <c r="AE224" s="408"/>
      <c r="AF224" s="408"/>
      <c r="AG224" s="408"/>
      <c r="AH224" s="408"/>
    </row>
    <row r="225" spans="1:34" ht="39.75" customHeight="1" x14ac:dyDescent="0.25">
      <c r="A225" s="384"/>
      <c r="B225" s="385"/>
      <c r="C225" s="385"/>
      <c r="D225" s="386"/>
      <c r="E225" s="28" t="s">
        <v>458</v>
      </c>
      <c r="F225" s="387" t="s">
        <v>496</v>
      </c>
      <c r="G225" s="388"/>
      <c r="H225" s="387" t="s">
        <v>497</v>
      </c>
      <c r="I225" s="389"/>
      <c r="J225" s="389"/>
      <c r="K225" s="387" t="s">
        <v>498</v>
      </c>
      <c r="L225" s="389"/>
      <c r="M225" s="388"/>
      <c r="N225" s="387" t="s">
        <v>499</v>
      </c>
      <c r="O225" s="389"/>
      <c r="P225" s="389"/>
      <c r="Q225" s="389"/>
      <c r="R225" s="389"/>
      <c r="S225" s="388"/>
      <c r="T225" s="390" t="s">
        <v>500</v>
      </c>
      <c r="U225" s="390"/>
      <c r="V225" s="390"/>
      <c r="W225" s="390"/>
      <c r="X225" s="390"/>
      <c r="Y225" s="29" t="s">
        <v>501</v>
      </c>
      <c r="Z225" s="387" t="s">
        <v>502</v>
      </c>
      <c r="AA225" s="389"/>
      <c r="AB225" s="389"/>
      <c r="AC225" s="389"/>
      <c r="AD225" s="389"/>
      <c r="AE225" s="389"/>
      <c r="AF225" s="388"/>
      <c r="AG225" s="387" t="s">
        <v>503</v>
      </c>
      <c r="AH225" s="391"/>
    </row>
    <row r="226" spans="1:34" ht="7.5" customHeight="1" x14ac:dyDescent="0.25">
      <c r="A226" s="366" t="s">
        <v>170</v>
      </c>
      <c r="B226" s="367"/>
      <c r="C226" s="367"/>
      <c r="D226" s="368"/>
      <c r="E226" s="30" t="s">
        <v>504</v>
      </c>
      <c r="F226" s="369" t="s">
        <v>460</v>
      </c>
      <c r="G226" s="368"/>
      <c r="H226" s="370">
        <v>2</v>
      </c>
      <c r="I226" s="371"/>
      <c r="J226" s="371"/>
      <c r="K226" s="372">
        <v>3</v>
      </c>
      <c r="L226" s="367"/>
      <c r="M226" s="368"/>
      <c r="N226" s="372">
        <v>4</v>
      </c>
      <c r="O226" s="367"/>
      <c r="P226" s="367"/>
      <c r="Q226" s="367"/>
      <c r="R226" s="367"/>
      <c r="S226" s="368"/>
      <c r="T226" s="373">
        <v>5</v>
      </c>
      <c r="U226" s="373"/>
      <c r="V226" s="373"/>
      <c r="W226" s="373"/>
      <c r="X226" s="373"/>
      <c r="Y226" s="31">
        <v>6</v>
      </c>
      <c r="Z226" s="372">
        <v>7</v>
      </c>
      <c r="AA226" s="367"/>
      <c r="AB226" s="367"/>
      <c r="AC226" s="367"/>
      <c r="AD226" s="367"/>
      <c r="AE226" s="367"/>
      <c r="AF226" s="368"/>
      <c r="AG226" s="372">
        <v>8</v>
      </c>
      <c r="AH226" s="392"/>
    </row>
    <row r="227" spans="1:34" ht="10.5" customHeight="1" x14ac:dyDescent="0.25">
      <c r="A227" s="347" t="s">
        <v>505</v>
      </c>
      <c r="B227" s="374"/>
      <c r="C227" s="374"/>
      <c r="D227" s="375"/>
      <c r="E227" s="32" t="s">
        <v>506</v>
      </c>
      <c r="F227" s="376">
        <v>0</v>
      </c>
      <c r="G227" s="351"/>
      <c r="H227" s="352">
        <v>0</v>
      </c>
      <c r="I227" s="353"/>
      <c r="J227" s="351"/>
      <c r="K227" s="352">
        <v>0</v>
      </c>
      <c r="L227" s="353"/>
      <c r="M227" s="351"/>
      <c r="N227" s="352">
        <v>0</v>
      </c>
      <c r="O227" s="353"/>
      <c r="P227" s="353"/>
      <c r="Q227" s="353"/>
      <c r="R227" s="353"/>
      <c r="S227" s="351"/>
      <c r="T227" s="359">
        <v>0</v>
      </c>
      <c r="U227" s="359"/>
      <c r="V227" s="359"/>
      <c r="W227" s="359"/>
      <c r="X227" s="359"/>
      <c r="Y227" s="156">
        <v>1</v>
      </c>
      <c r="Z227" s="352">
        <v>0</v>
      </c>
      <c r="AA227" s="353"/>
      <c r="AB227" s="353"/>
      <c r="AC227" s="353"/>
      <c r="AD227" s="353"/>
      <c r="AE227" s="353"/>
      <c r="AF227" s="351"/>
      <c r="AG227" s="364">
        <f>SUM(F227:Z227)</f>
        <v>1</v>
      </c>
      <c r="AH227" s="365"/>
    </row>
    <row r="228" spans="1:34" ht="11.25" customHeight="1" x14ac:dyDescent="0.25">
      <c r="A228" s="347" t="s">
        <v>507</v>
      </c>
      <c r="B228" s="348"/>
      <c r="C228" s="348"/>
      <c r="D228" s="349"/>
      <c r="E228" s="33" t="s">
        <v>508</v>
      </c>
      <c r="F228" s="350" t="s">
        <v>509</v>
      </c>
      <c r="G228" s="351"/>
      <c r="H228" s="352">
        <v>0</v>
      </c>
      <c r="I228" s="353"/>
      <c r="J228" s="353"/>
      <c r="K228" s="352">
        <v>0</v>
      </c>
      <c r="L228" s="353"/>
      <c r="M228" s="351"/>
      <c r="N228" s="354">
        <v>0</v>
      </c>
      <c r="O228" s="355"/>
      <c r="P228" s="355"/>
      <c r="Q228" s="355"/>
      <c r="R228" s="355"/>
      <c r="S228" s="356"/>
      <c r="T228" s="357">
        <v>0</v>
      </c>
      <c r="U228" s="357"/>
      <c r="V228" s="357"/>
      <c r="W228" s="357"/>
      <c r="X228" s="357"/>
      <c r="Y228" s="157">
        <f>Vkladani_dat!G12</f>
        <v>0</v>
      </c>
      <c r="Z228" s="352">
        <v>0</v>
      </c>
      <c r="AA228" s="353"/>
      <c r="AB228" s="353"/>
      <c r="AC228" s="353"/>
      <c r="AD228" s="353"/>
      <c r="AE228" s="353"/>
      <c r="AF228" s="351"/>
      <c r="AG228" s="354">
        <f>SUM(F228:Z228)</f>
        <v>0</v>
      </c>
      <c r="AH228" s="377"/>
    </row>
    <row r="229" spans="1:34" ht="11.25" customHeight="1" thickBot="1" x14ac:dyDescent="0.3">
      <c r="A229" s="378" t="s">
        <v>510</v>
      </c>
      <c r="B229" s="379"/>
      <c r="C229" s="379"/>
      <c r="D229" s="380"/>
      <c r="E229" s="34" t="s">
        <v>511</v>
      </c>
      <c r="F229" s="381" t="s">
        <v>509</v>
      </c>
      <c r="G229" s="363"/>
      <c r="H229" s="361">
        <v>0</v>
      </c>
      <c r="I229" s="362"/>
      <c r="J229" s="362"/>
      <c r="K229" s="361">
        <v>0</v>
      </c>
      <c r="L229" s="362"/>
      <c r="M229" s="363"/>
      <c r="N229" s="361">
        <v>0</v>
      </c>
      <c r="O229" s="362"/>
      <c r="P229" s="362"/>
      <c r="Q229" s="362"/>
      <c r="R229" s="362"/>
      <c r="S229" s="363"/>
      <c r="T229" s="360">
        <v>0</v>
      </c>
      <c r="U229" s="360"/>
      <c r="V229" s="360"/>
      <c r="W229" s="360"/>
      <c r="X229" s="360"/>
      <c r="Y229" s="158">
        <f>Vkladani_dat!G13</f>
        <v>0</v>
      </c>
      <c r="Z229" s="361">
        <v>0</v>
      </c>
      <c r="AA229" s="362"/>
      <c r="AB229" s="362"/>
      <c r="AC229" s="362"/>
      <c r="AD229" s="362"/>
      <c r="AE229" s="362"/>
      <c r="AF229" s="363"/>
      <c r="AG229" s="382">
        <f>SUM(F229:Z229)</f>
        <v>0</v>
      </c>
      <c r="AH229" s="383"/>
    </row>
    <row r="230" spans="1:34" ht="4.9000000000000004" customHeight="1" x14ac:dyDescent="0.25">
      <c r="A230" s="345"/>
      <c r="B230" s="345"/>
      <c r="C230" s="345"/>
      <c r="D230" s="345"/>
      <c r="E230" s="162"/>
      <c r="F230" s="346"/>
      <c r="G230" s="339"/>
      <c r="H230" s="339"/>
      <c r="I230" s="339"/>
      <c r="J230" s="339"/>
      <c r="K230" s="339"/>
      <c r="L230" s="339"/>
      <c r="M230" s="339"/>
      <c r="N230" s="340"/>
      <c r="O230" s="340"/>
      <c r="P230" s="340"/>
      <c r="Q230" s="340"/>
      <c r="R230" s="340"/>
      <c r="S230" s="340"/>
      <c r="T230" s="340"/>
      <c r="U230" s="341"/>
      <c r="V230" s="341"/>
      <c r="W230" s="341"/>
      <c r="X230" s="341"/>
      <c r="Y230" s="167"/>
      <c r="Z230" s="339"/>
      <c r="AA230" s="339"/>
      <c r="AB230" s="339"/>
      <c r="AC230" s="339"/>
      <c r="AD230" s="339"/>
      <c r="AE230" s="339"/>
      <c r="AF230" s="339"/>
      <c r="AG230" s="340"/>
      <c r="AH230" s="341"/>
    </row>
    <row r="231" spans="1:34" ht="5.25" customHeight="1" x14ac:dyDescent="0.25">
      <c r="A231" s="342"/>
      <c r="B231" s="343"/>
      <c r="C231" s="343"/>
      <c r="D231" s="343"/>
      <c r="E231" s="343"/>
      <c r="F231" s="343"/>
      <c r="G231" s="343"/>
      <c r="H231" s="343"/>
      <c r="I231" s="291"/>
      <c r="J231" s="291"/>
      <c r="K231" s="291"/>
      <c r="L231" s="291"/>
      <c r="M231" s="291"/>
      <c r="N231" s="291"/>
      <c r="O231" s="291"/>
      <c r="P231" s="291"/>
      <c r="Q231" s="291"/>
      <c r="R231" s="291"/>
      <c r="S231" s="291"/>
      <c r="T231" s="291"/>
      <c r="U231" s="291"/>
      <c r="V231" s="291"/>
      <c r="W231" s="291"/>
      <c r="X231" s="291"/>
      <c r="Y231" s="291"/>
      <c r="Z231" s="291"/>
      <c r="AA231" s="291"/>
      <c r="AB231" s="291"/>
      <c r="AC231" s="291"/>
      <c r="AD231" s="291"/>
      <c r="AE231" s="291"/>
      <c r="AF231" s="291"/>
      <c r="AG231" s="291"/>
      <c r="AH231" s="291"/>
    </row>
    <row r="232" spans="1:34" ht="7.5" customHeight="1" x14ac:dyDescent="0.25">
      <c r="A232" s="344" t="s">
        <v>512</v>
      </c>
      <c r="B232" s="344"/>
      <c r="C232" s="344"/>
      <c r="D232" s="344"/>
      <c r="E232" s="344"/>
      <c r="F232" s="344"/>
      <c r="G232" s="344"/>
      <c r="H232" s="344"/>
      <c r="I232" s="344"/>
      <c r="J232" s="344"/>
      <c r="K232" s="344"/>
      <c r="L232" s="344"/>
      <c r="M232" s="344"/>
      <c r="N232" s="344"/>
      <c r="O232" s="344"/>
      <c r="P232" s="344"/>
      <c r="Q232" s="337" t="s">
        <v>513</v>
      </c>
      <c r="R232" s="337"/>
      <c r="S232" s="337"/>
      <c r="T232" s="337"/>
      <c r="U232" s="337"/>
      <c r="V232" s="337"/>
      <c r="W232" s="337"/>
      <c r="X232" s="337"/>
      <c r="Y232" s="337"/>
      <c r="Z232" s="337"/>
      <c r="AA232" s="337"/>
      <c r="AB232" s="337"/>
      <c r="AC232" s="337"/>
      <c r="AD232" s="337"/>
      <c r="AE232" s="337"/>
      <c r="AF232" s="337"/>
      <c r="AG232" s="337"/>
      <c r="AH232" s="337"/>
    </row>
    <row r="233" spans="1:34" ht="7.5" customHeight="1" x14ac:dyDescent="0.25">
      <c r="A233" s="358" t="s">
        <v>514</v>
      </c>
      <c r="B233" s="358"/>
      <c r="C233" s="358"/>
      <c r="D233" s="358"/>
      <c r="E233" s="358"/>
      <c r="F233" s="358"/>
      <c r="G233" s="358"/>
      <c r="H233" s="358"/>
      <c r="I233" s="358"/>
      <c r="J233" s="358"/>
      <c r="K233" s="358"/>
      <c r="L233" s="358"/>
      <c r="M233" s="358"/>
      <c r="N233" s="358"/>
      <c r="O233" s="358"/>
      <c r="P233" s="358"/>
      <c r="Q233" s="337" t="s">
        <v>515</v>
      </c>
      <c r="R233" s="337"/>
      <c r="S233" s="337"/>
      <c r="T233" s="337"/>
      <c r="U233" s="337"/>
      <c r="V233" s="337"/>
      <c r="W233" s="337"/>
      <c r="X233" s="337"/>
      <c r="Y233" s="337"/>
      <c r="Z233" s="337"/>
      <c r="AA233" s="337"/>
      <c r="AB233" s="337"/>
      <c r="AC233" s="337"/>
      <c r="AD233" s="337"/>
      <c r="AE233" s="337"/>
      <c r="AF233" s="337"/>
      <c r="AG233" s="337"/>
      <c r="AH233" s="337"/>
    </row>
    <row r="234" spans="1:34" ht="8.25" customHeight="1" x14ac:dyDescent="0.25">
      <c r="A234" s="344" t="s">
        <v>642</v>
      </c>
      <c r="B234" s="344"/>
      <c r="C234" s="344"/>
      <c r="D234" s="344"/>
      <c r="E234" s="344"/>
      <c r="F234" s="344"/>
      <c r="G234" s="344"/>
      <c r="H234" s="344"/>
      <c r="I234" s="344"/>
      <c r="J234" s="344"/>
      <c r="K234" s="344"/>
      <c r="L234" s="344"/>
      <c r="M234" s="344"/>
      <c r="N234" s="344"/>
      <c r="O234" s="344"/>
      <c r="P234" s="344"/>
      <c r="Q234" s="337" t="s">
        <v>516</v>
      </c>
      <c r="R234" s="337"/>
      <c r="S234" s="337"/>
      <c r="T234" s="337"/>
      <c r="U234" s="337"/>
      <c r="V234" s="337"/>
      <c r="W234" s="337"/>
      <c r="X234" s="337"/>
      <c r="Y234" s="337"/>
      <c r="Z234" s="337"/>
      <c r="AA234" s="337"/>
      <c r="AB234" s="337"/>
      <c r="AC234" s="337"/>
      <c r="AD234" s="337"/>
      <c r="AE234" s="337"/>
      <c r="AF234" s="337"/>
      <c r="AG234" s="337"/>
      <c r="AH234" s="337"/>
    </row>
    <row r="235" spans="1:34" ht="9" customHeight="1" x14ac:dyDescent="0.25">
      <c r="A235" s="337" t="s">
        <v>643</v>
      </c>
      <c r="B235" s="337"/>
      <c r="C235" s="337"/>
      <c r="D235" s="337"/>
      <c r="E235" s="337"/>
      <c r="F235" s="337"/>
      <c r="G235" s="337"/>
      <c r="H235" s="337"/>
      <c r="I235" s="337"/>
      <c r="J235" s="337"/>
      <c r="K235" s="337"/>
      <c r="L235" s="337"/>
      <c r="M235" s="337"/>
      <c r="N235" s="337"/>
      <c r="O235" s="337"/>
      <c r="P235" s="337"/>
      <c r="Q235" s="338" t="s">
        <v>517</v>
      </c>
      <c r="R235" s="338"/>
      <c r="S235" s="338"/>
      <c r="T235" s="338"/>
      <c r="U235" s="338"/>
      <c r="V235" s="338"/>
      <c r="W235" s="338"/>
      <c r="X235" s="338"/>
      <c r="Y235" s="338"/>
      <c r="Z235" s="338"/>
      <c r="AA235" s="338"/>
      <c r="AB235" s="338"/>
      <c r="AC235" s="338"/>
      <c r="AD235" s="338"/>
      <c r="AE235" s="338"/>
      <c r="AF235" s="338"/>
      <c r="AG235" s="338"/>
      <c r="AH235" s="338"/>
    </row>
    <row r="236" spans="1:34" ht="13.5" customHeight="1" x14ac:dyDescent="0.25">
      <c r="A236" s="1251" t="s">
        <v>518</v>
      </c>
      <c r="B236" s="1251"/>
      <c r="C236" s="1251"/>
      <c r="D236" s="1251"/>
      <c r="E236" s="1251"/>
      <c r="F236" s="1251"/>
      <c r="G236" s="1251"/>
      <c r="H236" s="1251"/>
      <c r="I236" s="1251"/>
      <c r="J236" s="1251"/>
      <c r="K236" s="1251"/>
      <c r="L236" s="1251"/>
      <c r="M236" s="1251"/>
      <c r="N236" s="1251"/>
      <c r="O236" s="1251"/>
      <c r="P236" s="1251"/>
      <c r="Q236" s="1251"/>
      <c r="R236" s="1251"/>
      <c r="S236" s="1251"/>
      <c r="T236" s="1251"/>
      <c r="U236" s="1251"/>
      <c r="V236" s="1251"/>
      <c r="W236" s="1251"/>
      <c r="X236" s="1251"/>
      <c r="Y236" s="1251"/>
      <c r="Z236" s="1251"/>
      <c r="AA236" s="1251"/>
      <c r="AB236" s="1251"/>
      <c r="AC236" s="1251"/>
      <c r="AD236" s="1251"/>
      <c r="AE236" s="1251"/>
      <c r="AF236" s="1251"/>
      <c r="AG236" s="1251"/>
      <c r="AH236" s="1251"/>
    </row>
    <row r="237" spans="1:34" ht="3.75" customHeight="1" thickBot="1" x14ac:dyDescent="0.3">
      <c r="A237" s="35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</row>
    <row r="238" spans="1:34" ht="12" customHeight="1" x14ac:dyDescent="0.25">
      <c r="A238" s="309" t="s">
        <v>519</v>
      </c>
      <c r="B238" s="310"/>
      <c r="C238" s="310"/>
      <c r="D238" s="311"/>
      <c r="E238" s="312" t="s">
        <v>520</v>
      </c>
      <c r="F238" s="313"/>
      <c r="G238" s="313"/>
      <c r="H238" s="313"/>
      <c r="I238" s="313"/>
      <c r="J238" s="313"/>
      <c r="K238" s="313"/>
      <c r="L238" s="313"/>
      <c r="M238" s="313"/>
      <c r="N238" s="313"/>
      <c r="O238" s="313"/>
      <c r="P238" s="313"/>
      <c r="Q238" s="313"/>
      <c r="R238" s="313"/>
      <c r="S238" s="313"/>
      <c r="T238" s="314"/>
      <c r="U238" s="309" t="s">
        <v>521</v>
      </c>
      <c r="V238" s="310"/>
      <c r="W238" s="310"/>
      <c r="X238" s="310"/>
      <c r="Y238" s="310"/>
      <c r="Z238" s="310"/>
      <c r="AA238" s="310"/>
      <c r="AB238" s="310"/>
      <c r="AC238" s="310"/>
      <c r="AD238" s="310"/>
      <c r="AE238" s="310"/>
      <c r="AF238" s="310"/>
      <c r="AG238" s="310"/>
      <c r="AH238" s="311"/>
    </row>
    <row r="239" spans="1:34" ht="5.25" customHeight="1" x14ac:dyDescent="0.25">
      <c r="A239" s="318"/>
      <c r="B239" s="319"/>
      <c r="C239" s="319"/>
      <c r="D239" s="320"/>
      <c r="E239" s="315"/>
      <c r="F239" s="316"/>
      <c r="G239" s="316"/>
      <c r="H239" s="316"/>
      <c r="I239" s="316"/>
      <c r="J239" s="316"/>
      <c r="K239" s="316"/>
      <c r="L239" s="316"/>
      <c r="M239" s="316"/>
      <c r="N239" s="316"/>
      <c r="O239" s="316"/>
      <c r="P239" s="316"/>
      <c r="Q239" s="316"/>
      <c r="R239" s="316"/>
      <c r="S239" s="316"/>
      <c r="T239" s="317"/>
      <c r="U239" s="322"/>
      <c r="V239" s="323"/>
      <c r="W239" s="323"/>
      <c r="X239" s="323"/>
      <c r="Y239" s="323"/>
      <c r="Z239" s="323"/>
      <c r="AA239" s="323"/>
      <c r="AB239" s="323"/>
      <c r="AC239" s="323"/>
      <c r="AD239" s="323"/>
      <c r="AE239" s="323"/>
      <c r="AF239" s="323"/>
      <c r="AG239" s="323"/>
      <c r="AH239" s="324"/>
    </row>
    <row r="240" spans="1:34" ht="4.5" customHeight="1" x14ac:dyDescent="0.25">
      <c r="A240" s="318"/>
      <c r="B240" s="319"/>
      <c r="C240" s="319"/>
      <c r="D240" s="320"/>
      <c r="E240" s="315"/>
      <c r="F240" s="316"/>
      <c r="G240" s="316"/>
      <c r="H240" s="316"/>
      <c r="I240" s="316"/>
      <c r="J240" s="316"/>
      <c r="K240" s="316"/>
      <c r="L240" s="316"/>
      <c r="M240" s="316"/>
      <c r="N240" s="316"/>
      <c r="O240" s="316"/>
      <c r="P240" s="316"/>
      <c r="Q240" s="316"/>
      <c r="R240" s="316"/>
      <c r="S240" s="316"/>
      <c r="T240" s="317"/>
      <c r="U240" s="325"/>
      <c r="V240" s="323"/>
      <c r="W240" s="323"/>
      <c r="X240" s="323"/>
      <c r="Y240" s="323"/>
      <c r="Z240" s="323"/>
      <c r="AA240" s="323"/>
      <c r="AB240" s="323"/>
      <c r="AC240" s="323"/>
      <c r="AD240" s="323"/>
      <c r="AE240" s="323"/>
      <c r="AF240" s="323"/>
      <c r="AG240" s="323"/>
      <c r="AH240" s="324"/>
    </row>
    <row r="241" spans="1:34" ht="8.25" customHeight="1" x14ac:dyDescent="0.25">
      <c r="A241" s="321"/>
      <c r="B241" s="319"/>
      <c r="C241" s="319"/>
      <c r="D241" s="320"/>
      <c r="E241" s="326" t="s">
        <v>522</v>
      </c>
      <c r="F241" s="327"/>
      <c r="G241" s="327"/>
      <c r="H241" s="327"/>
      <c r="I241" s="327"/>
      <c r="J241" s="327"/>
      <c r="K241" s="327"/>
      <c r="L241" s="327"/>
      <c r="M241" s="327"/>
      <c r="N241" s="327"/>
      <c r="O241" s="328"/>
      <c r="P241" s="328"/>
      <c r="Q241" s="328"/>
      <c r="R241" s="328"/>
      <c r="S241" s="328"/>
      <c r="T241" s="329"/>
      <c r="U241" s="326" t="s">
        <v>523</v>
      </c>
      <c r="V241" s="330"/>
      <c r="W241" s="330"/>
      <c r="X241" s="330"/>
      <c r="Y241" s="333"/>
      <c r="Z241" s="333"/>
      <c r="AA241" s="333"/>
      <c r="AB241" s="333"/>
      <c r="AC241" s="333"/>
      <c r="AD241" s="333"/>
      <c r="AE241" s="333"/>
      <c r="AF241" s="333"/>
      <c r="AG241" s="333"/>
      <c r="AH241" s="334"/>
    </row>
    <row r="242" spans="1:34" ht="3.75" customHeight="1" x14ac:dyDescent="0.25">
      <c r="A242" s="290"/>
      <c r="B242" s="291"/>
      <c r="C242" s="291"/>
      <c r="D242" s="292"/>
      <c r="E242" s="296" t="s">
        <v>524</v>
      </c>
      <c r="F242" s="297"/>
      <c r="G242" s="297"/>
      <c r="H242" s="297"/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300"/>
      <c r="T242" s="301"/>
      <c r="U242" s="331"/>
      <c r="V242" s="332"/>
      <c r="W242" s="332"/>
      <c r="X242" s="332"/>
      <c r="Y242" s="335"/>
      <c r="Z242" s="335"/>
      <c r="AA242" s="335"/>
      <c r="AB242" s="335"/>
      <c r="AC242" s="335"/>
      <c r="AD242" s="335"/>
      <c r="AE242" s="335"/>
      <c r="AF242" s="335"/>
      <c r="AG242" s="335"/>
      <c r="AH242" s="336"/>
    </row>
    <row r="243" spans="1:34" ht="13.5" customHeight="1" thickBot="1" x14ac:dyDescent="0.3">
      <c r="A243" s="293"/>
      <c r="B243" s="294"/>
      <c r="C243" s="294"/>
      <c r="D243" s="295"/>
      <c r="E243" s="298"/>
      <c r="F243" s="299"/>
      <c r="G243" s="299"/>
      <c r="H243" s="299"/>
      <c r="I243" s="302"/>
      <c r="J243" s="302"/>
      <c r="K243" s="302"/>
      <c r="L243" s="302"/>
      <c r="M243" s="302"/>
      <c r="N243" s="302"/>
      <c r="O243" s="302"/>
      <c r="P243" s="302"/>
      <c r="Q243" s="302"/>
      <c r="R243" s="302"/>
      <c r="S243" s="302"/>
      <c r="T243" s="303"/>
      <c r="U243" s="304" t="s">
        <v>525</v>
      </c>
      <c r="V243" s="305"/>
      <c r="W243" s="305"/>
      <c r="X243" s="305"/>
      <c r="Y243" s="306"/>
      <c r="Z243" s="306"/>
      <c r="AA243" s="307"/>
      <c r="AB243" s="307"/>
      <c r="AC243" s="307"/>
      <c r="AD243" s="307"/>
      <c r="AE243" s="307"/>
      <c r="AF243" s="307"/>
      <c r="AG243" s="307"/>
      <c r="AH243" s="308"/>
    </row>
  </sheetData>
  <sheetProtection password="D024" sheet="1" objects="1" scenarios="1"/>
  <mergeCells count="655">
    <mergeCell ref="Q26:AA27"/>
    <mergeCell ref="S28:AA28"/>
    <mergeCell ref="Q28:R53"/>
    <mergeCell ref="AB26:AD27"/>
    <mergeCell ref="AE26:AH27"/>
    <mergeCell ref="AB28:AD28"/>
    <mergeCell ref="AE28:AH28"/>
    <mergeCell ref="A236:AH236"/>
    <mergeCell ref="A73:O74"/>
    <mergeCell ref="A75:I76"/>
    <mergeCell ref="J75:K76"/>
    <mergeCell ref="L75:O76"/>
    <mergeCell ref="A87:A95"/>
    <mergeCell ref="B87:I88"/>
    <mergeCell ref="A96:I96"/>
    <mergeCell ref="A26:H26"/>
    <mergeCell ref="I26:O26"/>
    <mergeCell ref="A27:F28"/>
    <mergeCell ref="G27:I28"/>
    <mergeCell ref="J27:K28"/>
    <mergeCell ref="L27:M28"/>
    <mergeCell ref="N27:O28"/>
    <mergeCell ref="A29:O32"/>
    <mergeCell ref="S29:AA30"/>
    <mergeCell ref="A5:AH5"/>
    <mergeCell ref="A6:AH6"/>
    <mergeCell ref="A1:L1"/>
    <mergeCell ref="M1:X3"/>
    <mergeCell ref="Y1:AH2"/>
    <mergeCell ref="A2:L2"/>
    <mergeCell ref="A3:L3"/>
    <mergeCell ref="A4:X4"/>
    <mergeCell ref="AG4:AH4"/>
    <mergeCell ref="A7:AH7"/>
    <mergeCell ref="A8:AH8"/>
    <mergeCell ref="A9:AH9"/>
    <mergeCell ref="A10:O10"/>
    <mergeCell ref="Q10:S18"/>
    <mergeCell ref="A11:O12"/>
    <mergeCell ref="A15:O15"/>
    <mergeCell ref="A16:O17"/>
    <mergeCell ref="A18:C18"/>
    <mergeCell ref="D18:O18"/>
    <mergeCell ref="A13:B14"/>
    <mergeCell ref="C13:F14"/>
    <mergeCell ref="G13:L14"/>
    <mergeCell ref="M13:O14"/>
    <mergeCell ref="A19:C20"/>
    <mergeCell ref="D19:O20"/>
    <mergeCell ref="Q19:AG19"/>
    <mergeCell ref="Q20:AH21"/>
    <mergeCell ref="A21:C22"/>
    <mergeCell ref="D21:O22"/>
    <mergeCell ref="Q22:AA22"/>
    <mergeCell ref="AB22:AD22"/>
    <mergeCell ref="AE22:AH22"/>
    <mergeCell ref="A23:C24"/>
    <mergeCell ref="D23:O24"/>
    <mergeCell ref="Q23:AA23"/>
    <mergeCell ref="AB23:AD23"/>
    <mergeCell ref="AE23:AH23"/>
    <mergeCell ref="Q24:AA25"/>
    <mergeCell ref="AB24:AD25"/>
    <mergeCell ref="AE24:AH25"/>
    <mergeCell ref="A25:E25"/>
    <mergeCell ref="F25:O25"/>
    <mergeCell ref="AB29:AD30"/>
    <mergeCell ref="AE29:AH30"/>
    <mergeCell ref="S31:AA32"/>
    <mergeCell ref="AB31:AD32"/>
    <mergeCell ref="AE35:AH36"/>
    <mergeCell ref="A37:I37"/>
    <mergeCell ref="J37:K37"/>
    <mergeCell ref="L37:O37"/>
    <mergeCell ref="S37:AA37"/>
    <mergeCell ref="AB37:AD37"/>
    <mergeCell ref="AE37:AH37"/>
    <mergeCell ref="AE31:AH32"/>
    <mergeCell ref="A33:O34"/>
    <mergeCell ref="S33:AA34"/>
    <mergeCell ref="AB33:AD34"/>
    <mergeCell ref="AE33:AH34"/>
    <mergeCell ref="A35:I36"/>
    <mergeCell ref="J35:K36"/>
    <mergeCell ref="L35:O36"/>
    <mergeCell ref="S35:AA36"/>
    <mergeCell ref="AB35:AD36"/>
    <mergeCell ref="A38:I40"/>
    <mergeCell ref="J38:K40"/>
    <mergeCell ref="L38:O40"/>
    <mergeCell ref="S38:AA39"/>
    <mergeCell ref="AB38:AD39"/>
    <mergeCell ref="AE38:AH39"/>
    <mergeCell ref="S40:AA41"/>
    <mergeCell ref="AB40:AD41"/>
    <mergeCell ref="AE40:AH41"/>
    <mergeCell ref="A41:I43"/>
    <mergeCell ref="J41:K43"/>
    <mergeCell ref="L41:O43"/>
    <mergeCell ref="S42:AA43"/>
    <mergeCell ref="AB42:AD43"/>
    <mergeCell ref="AE42:AH43"/>
    <mergeCell ref="AB44:AD45"/>
    <mergeCell ref="AE44:AH45"/>
    <mergeCell ref="B46:I47"/>
    <mergeCell ref="J46:K47"/>
    <mergeCell ref="L46:O47"/>
    <mergeCell ref="S46:AA47"/>
    <mergeCell ref="AB46:AD47"/>
    <mergeCell ref="AE46:AH47"/>
    <mergeCell ref="B44:I45"/>
    <mergeCell ref="J44:K45"/>
    <mergeCell ref="L44:O45"/>
    <mergeCell ref="S44:AA45"/>
    <mergeCell ref="AB56:AD57"/>
    <mergeCell ref="AE56:AH57"/>
    <mergeCell ref="AB48:AD49"/>
    <mergeCell ref="AE48:AH49"/>
    <mergeCell ref="B50:I51"/>
    <mergeCell ref="J50:K51"/>
    <mergeCell ref="L50:O51"/>
    <mergeCell ref="S50:AA51"/>
    <mergeCell ref="B48:I49"/>
    <mergeCell ref="J48:K49"/>
    <mergeCell ref="L48:O49"/>
    <mergeCell ref="S48:AA49"/>
    <mergeCell ref="AE50:AH51"/>
    <mergeCell ref="S52:AA53"/>
    <mergeCell ref="B54:I55"/>
    <mergeCell ref="J54:K55"/>
    <mergeCell ref="L54:O55"/>
    <mergeCell ref="Q54:AA55"/>
    <mergeCell ref="AB54:AD55"/>
    <mergeCell ref="AE54:AH55"/>
    <mergeCell ref="AE52:AH53"/>
    <mergeCell ref="B56:I57"/>
    <mergeCell ref="L56:O57"/>
    <mergeCell ref="Q56:AA57"/>
    <mergeCell ref="AE67:AH68"/>
    <mergeCell ref="J68:K69"/>
    <mergeCell ref="L68:O69"/>
    <mergeCell ref="X69:AA70"/>
    <mergeCell ref="AB69:AD70"/>
    <mergeCell ref="AE69:AH70"/>
    <mergeCell ref="T67:W70"/>
    <mergeCell ref="J60:K61"/>
    <mergeCell ref="L60:O61"/>
    <mergeCell ref="AE62:AH63"/>
    <mergeCell ref="J64:K65"/>
    <mergeCell ref="L64:O65"/>
    <mergeCell ref="X64:AA66"/>
    <mergeCell ref="AB64:AD66"/>
    <mergeCell ref="AE64:AH66"/>
    <mergeCell ref="X67:AA68"/>
    <mergeCell ref="AB67:AD68"/>
    <mergeCell ref="AB62:AD63"/>
    <mergeCell ref="Q60:AA60"/>
    <mergeCell ref="AE61:AH61"/>
    <mergeCell ref="L58:O59"/>
    <mergeCell ref="Q58:AH59"/>
    <mergeCell ref="J56:K57"/>
    <mergeCell ref="A71:I71"/>
    <mergeCell ref="J71:K71"/>
    <mergeCell ref="L71:O71"/>
    <mergeCell ref="AB71:AD72"/>
    <mergeCell ref="B62:I63"/>
    <mergeCell ref="J62:K63"/>
    <mergeCell ref="L62:O63"/>
    <mergeCell ref="Q62:S70"/>
    <mergeCell ref="T62:W66"/>
    <mergeCell ref="X62:AA63"/>
    <mergeCell ref="J66:K67"/>
    <mergeCell ref="B64:I65"/>
    <mergeCell ref="A66:I67"/>
    <mergeCell ref="L66:O67"/>
    <mergeCell ref="A44:A65"/>
    <mergeCell ref="B58:I59"/>
    <mergeCell ref="B52:I53"/>
    <mergeCell ref="J52:K53"/>
    <mergeCell ref="L52:O53"/>
    <mergeCell ref="AB52:AD53"/>
    <mergeCell ref="J58:K59"/>
    <mergeCell ref="B60:I61"/>
    <mergeCell ref="AB50:AD51"/>
    <mergeCell ref="X75:AA76"/>
    <mergeCell ref="AB75:AD76"/>
    <mergeCell ref="AE75:AH76"/>
    <mergeCell ref="A77:I78"/>
    <mergeCell ref="J77:K78"/>
    <mergeCell ref="L77:O78"/>
    <mergeCell ref="X77:AA79"/>
    <mergeCell ref="AB77:AD79"/>
    <mergeCell ref="Q71:S79"/>
    <mergeCell ref="T71:W74"/>
    <mergeCell ref="X71:AA72"/>
    <mergeCell ref="AE71:AH72"/>
    <mergeCell ref="X73:AA74"/>
    <mergeCell ref="AB73:AD74"/>
    <mergeCell ref="AE73:AH74"/>
    <mergeCell ref="AB60:AD60"/>
    <mergeCell ref="AE60:AH60"/>
    <mergeCell ref="Q61:AA61"/>
    <mergeCell ref="AB61:AD61"/>
    <mergeCell ref="A70:I70"/>
    <mergeCell ref="J70:K70"/>
    <mergeCell ref="L70:O70"/>
    <mergeCell ref="A81:I82"/>
    <mergeCell ref="J81:K82"/>
    <mergeCell ref="L81:O82"/>
    <mergeCell ref="A83:I84"/>
    <mergeCell ref="J83:K84"/>
    <mergeCell ref="L83:O84"/>
    <mergeCell ref="A68:I69"/>
    <mergeCell ref="AE77:AH79"/>
    <mergeCell ref="A79:I80"/>
    <mergeCell ref="J79:K80"/>
    <mergeCell ref="L79:O80"/>
    <mergeCell ref="Q80:S85"/>
    <mergeCell ref="T80:X82"/>
    <mergeCell ref="Y80:AA82"/>
    <mergeCell ref="AB80:AD82"/>
    <mergeCell ref="AE80:AH82"/>
    <mergeCell ref="T83:X85"/>
    <mergeCell ref="Y83:AA85"/>
    <mergeCell ref="AB83:AD85"/>
    <mergeCell ref="AE83:AH85"/>
    <mergeCell ref="A85:I86"/>
    <mergeCell ref="J85:K86"/>
    <mergeCell ref="L85:O86"/>
    <mergeCell ref="T75:W79"/>
    <mergeCell ref="L94:O94"/>
    <mergeCell ref="Q94:AA94"/>
    <mergeCell ref="AB94:AD94"/>
    <mergeCell ref="AE94:AH94"/>
    <mergeCell ref="B91:I93"/>
    <mergeCell ref="J91:K93"/>
    <mergeCell ref="L91:O93"/>
    <mergeCell ref="Q91:AA93"/>
    <mergeCell ref="AB91:AD93"/>
    <mergeCell ref="AE91:AH93"/>
    <mergeCell ref="B94:I94"/>
    <mergeCell ref="J94:K94"/>
    <mergeCell ref="J87:K88"/>
    <mergeCell ref="L87:O88"/>
    <mergeCell ref="Q88:AA90"/>
    <mergeCell ref="AB88:AD90"/>
    <mergeCell ref="AE88:AH90"/>
    <mergeCell ref="B89:I90"/>
    <mergeCell ref="J89:K90"/>
    <mergeCell ref="L89:O90"/>
    <mergeCell ref="Q86:AA87"/>
    <mergeCell ref="AB86:AD87"/>
    <mergeCell ref="AE86:AH87"/>
    <mergeCell ref="Q97:AA97"/>
    <mergeCell ref="AB97:AD97"/>
    <mergeCell ref="AE97:AH97"/>
    <mergeCell ref="Q98:AA101"/>
    <mergeCell ref="AB98:AD101"/>
    <mergeCell ref="AE98:AH101"/>
    <mergeCell ref="B95:I95"/>
    <mergeCell ref="J95:K95"/>
    <mergeCell ref="L95:O95"/>
    <mergeCell ref="A97:I98"/>
    <mergeCell ref="J97:K98"/>
    <mergeCell ref="L97:O98"/>
    <mergeCell ref="J96:K96"/>
    <mergeCell ref="L96:O96"/>
    <mergeCell ref="Q96:AA96"/>
    <mergeCell ref="AB96:AD96"/>
    <mergeCell ref="AE96:AH96"/>
    <mergeCell ref="Q95:AA95"/>
    <mergeCell ref="AB95:AD95"/>
    <mergeCell ref="AE95:AH95"/>
    <mergeCell ref="A104:O104"/>
    <mergeCell ref="Q104:AH104"/>
    <mergeCell ref="A105:O105"/>
    <mergeCell ref="Q105:AH105"/>
    <mergeCell ref="F106:O106"/>
    <mergeCell ref="Q106:Y106"/>
    <mergeCell ref="AA106:AH106"/>
    <mergeCell ref="A100:I101"/>
    <mergeCell ref="J100:K101"/>
    <mergeCell ref="L100:O101"/>
    <mergeCell ref="A102:G102"/>
    <mergeCell ref="A103:O103"/>
    <mergeCell ref="Q103:AH103"/>
    <mergeCell ref="A107:N109"/>
    <mergeCell ref="Q109:AH110"/>
    <mergeCell ref="A110:I110"/>
    <mergeCell ref="J110:K110"/>
    <mergeCell ref="L110:O110"/>
    <mergeCell ref="AD119:AH122"/>
    <mergeCell ref="A122:I123"/>
    <mergeCell ref="J122:K123"/>
    <mergeCell ref="L122:O123"/>
    <mergeCell ref="A111:I111"/>
    <mergeCell ref="J111:K111"/>
    <mergeCell ref="L111:O111"/>
    <mergeCell ref="Q111:Z111"/>
    <mergeCell ref="AA111:AC111"/>
    <mergeCell ref="AD111:AH111"/>
    <mergeCell ref="J115:K117"/>
    <mergeCell ref="L115:O117"/>
    <mergeCell ref="Q116:Z118"/>
    <mergeCell ref="AA116:AC118"/>
    <mergeCell ref="AD116:AH118"/>
    <mergeCell ref="AD112:AH112"/>
    <mergeCell ref="Q113:Z115"/>
    <mergeCell ref="AA113:AC115"/>
    <mergeCell ref="AD113:AH115"/>
    <mergeCell ref="A115:I117"/>
    <mergeCell ref="Q129:Z131"/>
    <mergeCell ref="AA129:AC131"/>
    <mergeCell ref="AD129:AH131"/>
    <mergeCell ref="A131:I132"/>
    <mergeCell ref="J131:K132"/>
    <mergeCell ref="A118:I121"/>
    <mergeCell ref="J118:K121"/>
    <mergeCell ref="L118:O121"/>
    <mergeCell ref="Q119:Z122"/>
    <mergeCell ref="AA119:AC122"/>
    <mergeCell ref="A112:I114"/>
    <mergeCell ref="J112:K114"/>
    <mergeCell ref="L112:O114"/>
    <mergeCell ref="Q112:Z112"/>
    <mergeCell ref="AA112:AC112"/>
    <mergeCell ref="AD135:AH137"/>
    <mergeCell ref="AA132:AC134"/>
    <mergeCell ref="AD132:AH134"/>
    <mergeCell ref="AD123:AH125"/>
    <mergeCell ref="A124:I125"/>
    <mergeCell ref="J124:K125"/>
    <mergeCell ref="L124:O125"/>
    <mergeCell ref="A126:I127"/>
    <mergeCell ref="J126:K127"/>
    <mergeCell ref="AA126:AC128"/>
    <mergeCell ref="AD126:AH128"/>
    <mergeCell ref="Q123:Z125"/>
    <mergeCell ref="AA123:AC125"/>
    <mergeCell ref="A128:I130"/>
    <mergeCell ref="J128:K130"/>
    <mergeCell ref="L128:O130"/>
    <mergeCell ref="A133:I134"/>
    <mergeCell ref="J133:K134"/>
    <mergeCell ref="L133:O134"/>
    <mergeCell ref="A135:I135"/>
    <mergeCell ref="J135:K135"/>
    <mergeCell ref="L135:O135"/>
    <mergeCell ref="Q135:Z137"/>
    <mergeCell ref="AA135:AC137"/>
    <mergeCell ref="L126:O127"/>
    <mergeCell ref="Q126:Z128"/>
    <mergeCell ref="A136:I137"/>
    <mergeCell ref="J136:K137"/>
    <mergeCell ref="L136:L137"/>
    <mergeCell ref="M136:M137"/>
    <mergeCell ref="N136:N137"/>
    <mergeCell ref="O136:O137"/>
    <mergeCell ref="L131:O132"/>
    <mergeCell ref="Q132:Z134"/>
    <mergeCell ref="J142:K143"/>
    <mergeCell ref="L142:O143"/>
    <mergeCell ref="Q143:Z145"/>
    <mergeCell ref="AA143:AC145"/>
    <mergeCell ref="AD143:AH145"/>
    <mergeCell ref="A144:O145"/>
    <mergeCell ref="Q138:Z140"/>
    <mergeCell ref="AA138:AC140"/>
    <mergeCell ref="AD138:AH140"/>
    <mergeCell ref="A140:I141"/>
    <mergeCell ref="J140:K141"/>
    <mergeCell ref="L140:O141"/>
    <mergeCell ref="Q141:Z142"/>
    <mergeCell ref="AA141:AC142"/>
    <mergeCell ref="AD141:AH142"/>
    <mergeCell ref="A142:I143"/>
    <mergeCell ref="A138:I139"/>
    <mergeCell ref="J138:K139"/>
    <mergeCell ref="L138:L139"/>
    <mergeCell ref="M138:M139"/>
    <mergeCell ref="N138:N139"/>
    <mergeCell ref="O138:O139"/>
    <mergeCell ref="N149:O149"/>
    <mergeCell ref="Q149:Z151"/>
    <mergeCell ref="AA149:AC151"/>
    <mergeCell ref="AD149:AH151"/>
    <mergeCell ref="A150:I151"/>
    <mergeCell ref="J150:K151"/>
    <mergeCell ref="L150:M151"/>
    <mergeCell ref="N150:O151"/>
    <mergeCell ref="A146:I147"/>
    <mergeCell ref="J146:K147"/>
    <mergeCell ref="L146:O147"/>
    <mergeCell ref="Q146:Z148"/>
    <mergeCell ref="AA146:AC148"/>
    <mergeCell ref="AD146:AH148"/>
    <mergeCell ref="A148:I149"/>
    <mergeCell ref="J148:K149"/>
    <mergeCell ref="L148:O148"/>
    <mergeCell ref="L149:M149"/>
    <mergeCell ref="AD152:AH154"/>
    <mergeCell ref="A155:I157"/>
    <mergeCell ref="J155:K157"/>
    <mergeCell ref="L155:O157"/>
    <mergeCell ref="Q155:Z156"/>
    <mergeCell ref="AA155:AC156"/>
    <mergeCell ref="AD155:AH156"/>
    <mergeCell ref="Q157:Z158"/>
    <mergeCell ref="AA157:AC158"/>
    <mergeCell ref="AD157:AH158"/>
    <mergeCell ref="A152:I154"/>
    <mergeCell ref="J152:K154"/>
    <mergeCell ref="L152:M154"/>
    <mergeCell ref="N152:O154"/>
    <mergeCell ref="Q152:Z154"/>
    <mergeCell ref="AA152:AC154"/>
    <mergeCell ref="AA161:AC163"/>
    <mergeCell ref="AD161:AH163"/>
    <mergeCell ref="A163:I164"/>
    <mergeCell ref="J163:K164"/>
    <mergeCell ref="L163:O164"/>
    <mergeCell ref="Q164:Z164"/>
    <mergeCell ref="AA164:AC164"/>
    <mergeCell ref="AD164:AH164"/>
    <mergeCell ref="A158:I159"/>
    <mergeCell ref="J158:K159"/>
    <mergeCell ref="L158:O159"/>
    <mergeCell ref="Q159:Z160"/>
    <mergeCell ref="AA159:AC160"/>
    <mergeCell ref="AD159:AH160"/>
    <mergeCell ref="A160:I162"/>
    <mergeCell ref="J160:K162"/>
    <mergeCell ref="L160:O162"/>
    <mergeCell ref="Q161:Z163"/>
    <mergeCell ref="AD170:AH171"/>
    <mergeCell ref="Q172:Z174"/>
    <mergeCell ref="AA172:AC174"/>
    <mergeCell ref="AD172:AH174"/>
    <mergeCell ref="Q175:Z177"/>
    <mergeCell ref="AA175:AC177"/>
    <mergeCell ref="AD175:AH177"/>
    <mergeCell ref="A165:I168"/>
    <mergeCell ref="J165:K168"/>
    <mergeCell ref="L165:O168"/>
    <mergeCell ref="Q165:AH167"/>
    <mergeCell ref="Q168:Z169"/>
    <mergeCell ref="AA168:AC169"/>
    <mergeCell ref="AD168:AH169"/>
    <mergeCell ref="A169:I172"/>
    <mergeCell ref="J169:K172"/>
    <mergeCell ref="L169:O172"/>
    <mergeCell ref="A173:I174"/>
    <mergeCell ref="J173:K174"/>
    <mergeCell ref="L173:O174"/>
    <mergeCell ref="A175:I177"/>
    <mergeCell ref="J175:K177"/>
    <mergeCell ref="L175:O177"/>
    <mergeCell ref="Q170:Z171"/>
    <mergeCell ref="AA170:AC171"/>
    <mergeCell ref="A178:I180"/>
    <mergeCell ref="J178:K180"/>
    <mergeCell ref="L178:O180"/>
    <mergeCell ref="Q178:Z180"/>
    <mergeCell ref="AA178:AC180"/>
    <mergeCell ref="AD178:AH180"/>
    <mergeCell ref="AD181:AH182"/>
    <mergeCell ref="AA183:AC184"/>
    <mergeCell ref="AD183:AH184"/>
    <mergeCell ref="A184:I185"/>
    <mergeCell ref="J184:K185"/>
    <mergeCell ref="L184:O185"/>
    <mergeCell ref="S185:Z186"/>
    <mergeCell ref="AA185:AC186"/>
    <mergeCell ref="AD185:AH186"/>
    <mergeCell ref="A181:I183"/>
    <mergeCell ref="J181:K183"/>
    <mergeCell ref="L181:O183"/>
    <mergeCell ref="Q181:R188"/>
    <mergeCell ref="S181:Z182"/>
    <mergeCell ref="AA181:AC182"/>
    <mergeCell ref="A186:I187"/>
    <mergeCell ref="J186:K187"/>
    <mergeCell ref="L186:O187"/>
    <mergeCell ref="S183:Z184"/>
    <mergeCell ref="A191:I193"/>
    <mergeCell ref="J191:K193"/>
    <mergeCell ref="AA187:AC188"/>
    <mergeCell ref="AD187:AH188"/>
    <mergeCell ref="A188:I190"/>
    <mergeCell ref="J188:K190"/>
    <mergeCell ref="L188:O190"/>
    <mergeCell ref="Q189:Z192"/>
    <mergeCell ref="AA189:AC193"/>
    <mergeCell ref="AD189:AH193"/>
    <mergeCell ref="L191:O192"/>
    <mergeCell ref="L193:O193"/>
    <mergeCell ref="S187:Z188"/>
    <mergeCell ref="S194:Z195"/>
    <mergeCell ref="AA194:AC195"/>
    <mergeCell ref="AD194:AH195"/>
    <mergeCell ref="A196:O198"/>
    <mergeCell ref="S196:Z198"/>
    <mergeCell ref="AA196:AC198"/>
    <mergeCell ref="AD196:AH198"/>
    <mergeCell ref="A194:I195"/>
    <mergeCell ref="J194:K195"/>
    <mergeCell ref="L194:O195"/>
    <mergeCell ref="Q194:R198"/>
    <mergeCell ref="A199:I199"/>
    <mergeCell ref="J199:K199"/>
    <mergeCell ref="L199:O199"/>
    <mergeCell ref="Q199:Z201"/>
    <mergeCell ref="AA199:AC201"/>
    <mergeCell ref="AD199:AH201"/>
    <mergeCell ref="A200:I201"/>
    <mergeCell ref="J200:K201"/>
    <mergeCell ref="L200:O201"/>
    <mergeCell ref="J202:K203"/>
    <mergeCell ref="L202:O203"/>
    <mergeCell ref="Q202:Z203"/>
    <mergeCell ref="AA204:AC205"/>
    <mergeCell ref="AD204:AH205"/>
    <mergeCell ref="C206:I207"/>
    <mergeCell ref="J206:K207"/>
    <mergeCell ref="L206:O207"/>
    <mergeCell ref="Q206:Z207"/>
    <mergeCell ref="AA206:AC207"/>
    <mergeCell ref="AA202:AC203"/>
    <mergeCell ref="C204:I205"/>
    <mergeCell ref="J204:K205"/>
    <mergeCell ref="AD202:AH203"/>
    <mergeCell ref="A202:I203"/>
    <mergeCell ref="AD206:AH207"/>
    <mergeCell ref="L204:O205"/>
    <mergeCell ref="Q204:Z205"/>
    <mergeCell ref="A218:B221"/>
    <mergeCell ref="C218:I219"/>
    <mergeCell ref="J218:K219"/>
    <mergeCell ref="AA208:AC209"/>
    <mergeCell ref="AD208:AH209"/>
    <mergeCell ref="C210:I211"/>
    <mergeCell ref="J210:K211"/>
    <mergeCell ref="L210:O211"/>
    <mergeCell ref="Q210:Z211"/>
    <mergeCell ref="AA210:AC211"/>
    <mergeCell ref="L208:O209"/>
    <mergeCell ref="Q208:Z209"/>
    <mergeCell ref="AD210:AH211"/>
    <mergeCell ref="C208:I209"/>
    <mergeCell ref="J208:K209"/>
    <mergeCell ref="L212:O213"/>
    <mergeCell ref="Q212:Z214"/>
    <mergeCell ref="AA212:AC214"/>
    <mergeCell ref="AD212:AH214"/>
    <mergeCell ref="C214:I215"/>
    <mergeCell ref="J214:K215"/>
    <mergeCell ref="L214:O215"/>
    <mergeCell ref="Q215:R220"/>
    <mergeCell ref="J212:K213"/>
    <mergeCell ref="L222:O223"/>
    <mergeCell ref="L218:O219"/>
    <mergeCell ref="S218:Z220"/>
    <mergeCell ref="A224:J224"/>
    <mergeCell ref="K224:AH224"/>
    <mergeCell ref="AA215:AC217"/>
    <mergeCell ref="AD215:AH217"/>
    <mergeCell ref="B216:I217"/>
    <mergeCell ref="J216:K217"/>
    <mergeCell ref="L216:O217"/>
    <mergeCell ref="AD218:AH220"/>
    <mergeCell ref="C220:I221"/>
    <mergeCell ref="J220:K221"/>
    <mergeCell ref="L220:O221"/>
    <mergeCell ref="Q221:Z223"/>
    <mergeCell ref="AA221:AC223"/>
    <mergeCell ref="AD221:AH223"/>
    <mergeCell ref="A222:I223"/>
    <mergeCell ref="J222:K223"/>
    <mergeCell ref="AA218:AC220"/>
    <mergeCell ref="A204:A217"/>
    <mergeCell ref="B204:B215"/>
    <mergeCell ref="S215:Z217"/>
    <mergeCell ref="C212:I213"/>
    <mergeCell ref="A225:D225"/>
    <mergeCell ref="F225:G225"/>
    <mergeCell ref="H225:J225"/>
    <mergeCell ref="K225:M225"/>
    <mergeCell ref="N225:S225"/>
    <mergeCell ref="T225:X225"/>
    <mergeCell ref="Z225:AF225"/>
    <mergeCell ref="AG225:AH225"/>
    <mergeCell ref="Z226:AF226"/>
    <mergeCell ref="AG226:AH226"/>
    <mergeCell ref="K227:M227"/>
    <mergeCell ref="N227:S227"/>
    <mergeCell ref="T227:X227"/>
    <mergeCell ref="T229:X229"/>
    <mergeCell ref="Z229:AF229"/>
    <mergeCell ref="Z227:AF227"/>
    <mergeCell ref="AG227:AH227"/>
    <mergeCell ref="A226:D226"/>
    <mergeCell ref="F226:G226"/>
    <mergeCell ref="H226:J226"/>
    <mergeCell ref="K226:M226"/>
    <mergeCell ref="N226:S226"/>
    <mergeCell ref="T226:X226"/>
    <mergeCell ref="A227:D227"/>
    <mergeCell ref="F227:G227"/>
    <mergeCell ref="H227:J227"/>
    <mergeCell ref="Z228:AF228"/>
    <mergeCell ref="AG228:AH228"/>
    <mergeCell ref="A229:D229"/>
    <mergeCell ref="F229:G229"/>
    <mergeCell ref="H229:J229"/>
    <mergeCell ref="K229:M229"/>
    <mergeCell ref="N229:S229"/>
    <mergeCell ref="AG229:AH229"/>
    <mergeCell ref="A228:D228"/>
    <mergeCell ref="F228:G228"/>
    <mergeCell ref="H228:J228"/>
    <mergeCell ref="K228:M228"/>
    <mergeCell ref="N228:S228"/>
    <mergeCell ref="T228:X228"/>
    <mergeCell ref="A233:P233"/>
    <mergeCell ref="Q233:AH233"/>
    <mergeCell ref="A234:P234"/>
    <mergeCell ref="Q234:AH234"/>
    <mergeCell ref="A235:P235"/>
    <mergeCell ref="Q235:AH235"/>
    <mergeCell ref="Z230:AF230"/>
    <mergeCell ref="AG230:AH230"/>
    <mergeCell ref="A231:H231"/>
    <mergeCell ref="I231:AH231"/>
    <mergeCell ref="A232:P232"/>
    <mergeCell ref="Q232:AH232"/>
    <mergeCell ref="A230:D230"/>
    <mergeCell ref="F230:G230"/>
    <mergeCell ref="H230:J230"/>
    <mergeCell ref="K230:M230"/>
    <mergeCell ref="N230:S230"/>
    <mergeCell ref="T230:X230"/>
    <mergeCell ref="A242:D243"/>
    <mergeCell ref="E242:H243"/>
    <mergeCell ref="I242:T243"/>
    <mergeCell ref="U243:X243"/>
    <mergeCell ref="Y243:AH243"/>
    <mergeCell ref="A238:D238"/>
    <mergeCell ref="E238:T240"/>
    <mergeCell ref="U238:AH238"/>
    <mergeCell ref="A239:D241"/>
    <mergeCell ref="U239:AH240"/>
    <mergeCell ref="E241:N241"/>
    <mergeCell ref="O241:T241"/>
    <mergeCell ref="U241:X242"/>
    <mergeCell ref="Y241:AH242"/>
  </mergeCells>
  <pageMargins left="0.27791666666666665" right="9.5833333333333326E-3" top="0.19685039370078741" bottom="0" header="0" footer="0"/>
  <pageSetup paperSize="9" scale="91" orientation="portrait" r:id="rId1"/>
  <headerFooter alignWithMargins="0"/>
  <rowBreaks count="1" manualBreakCount="1">
    <brk id="106" max="16383" man="1"/>
  </rowBreaks>
  <ignoredErrors>
    <ignoredError sqref="AH10:AH18 F226 E227:E22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zoomScaleNormal="100" workbookViewId="0"/>
  </sheetViews>
  <sheetFormatPr defaultRowHeight="15" x14ac:dyDescent="0.25"/>
  <cols>
    <col min="1" max="1" width="12.85546875" customWidth="1"/>
    <col min="2" max="2" width="7.85546875" style="1" customWidth="1"/>
    <col min="3" max="3" width="28.5703125" customWidth="1"/>
    <col min="4" max="4" width="19.7109375" customWidth="1"/>
  </cols>
  <sheetData>
    <row r="1" spans="1:8" ht="15.75" x14ac:dyDescent="0.25">
      <c r="A1" s="7"/>
      <c r="B1" s="56"/>
      <c r="C1" s="102" t="s">
        <v>568</v>
      </c>
      <c r="D1" s="7" t="str">
        <f>Vkladani_dat!F3</f>
        <v>6 Neprofesionální</v>
      </c>
    </row>
    <row r="2" spans="1:8" x14ac:dyDescent="0.25">
      <c r="A2" s="7"/>
      <c r="B2" s="56"/>
      <c r="C2" s="104" t="s">
        <v>538</v>
      </c>
      <c r="D2" s="103" t="str">
        <f>Vkladani_dat!F4</f>
        <v xml:space="preserve"> </v>
      </c>
      <c r="E2" s="114"/>
      <c r="H2" s="1"/>
    </row>
    <row r="3" spans="1:8" x14ac:dyDescent="0.25">
      <c r="A3" s="7"/>
      <c r="B3" s="56"/>
      <c r="C3" s="7" t="s">
        <v>300</v>
      </c>
      <c r="D3" s="106">
        <f>Vkladani_dat!F5</f>
        <v>0</v>
      </c>
    </row>
    <row r="4" spans="1:8" x14ac:dyDescent="0.25">
      <c r="A4" s="104"/>
      <c r="B4" s="109"/>
      <c r="C4" s="104" t="s">
        <v>306</v>
      </c>
      <c r="D4" s="131" t="str">
        <f>Vkladani_dat!F6</f>
        <v xml:space="preserve"> </v>
      </c>
    </row>
    <row r="5" spans="1:8" x14ac:dyDescent="0.25">
      <c r="A5" s="105"/>
      <c r="B5" s="110"/>
      <c r="C5" s="105" t="s">
        <v>307</v>
      </c>
      <c r="D5" s="131">
        <f>Vkladani_dat!F10</f>
        <v>0</v>
      </c>
    </row>
    <row r="6" spans="1:8" x14ac:dyDescent="0.25">
      <c r="A6" s="107" t="s">
        <v>570</v>
      </c>
      <c r="B6" s="108" t="s">
        <v>508</v>
      </c>
      <c r="C6" s="134" t="s">
        <v>569</v>
      </c>
      <c r="D6" s="131">
        <f>Vkladani_dat!G12</f>
        <v>0</v>
      </c>
    </row>
    <row r="7" spans="1:8" x14ac:dyDescent="0.25">
      <c r="A7" s="111"/>
      <c r="B7" s="112" t="s">
        <v>511</v>
      </c>
      <c r="C7" s="132" t="s">
        <v>540</v>
      </c>
      <c r="D7" s="131">
        <f>Vkladani_dat!G13</f>
        <v>0</v>
      </c>
    </row>
    <row r="8" spans="1:8" ht="18.75" x14ac:dyDescent="0.3">
      <c r="A8" s="113" t="s">
        <v>189</v>
      </c>
      <c r="B8" s="169" t="s">
        <v>5</v>
      </c>
      <c r="C8" s="135" t="s">
        <v>190</v>
      </c>
      <c r="D8" s="133">
        <f>Vkladani_dat!G18</f>
        <v>0</v>
      </c>
      <c r="F8" s="3"/>
    </row>
    <row r="9" spans="1:8" x14ac:dyDescent="0.25">
      <c r="A9" s="57"/>
      <c r="B9" s="170" t="s">
        <v>6</v>
      </c>
      <c r="C9" s="136" t="s">
        <v>191</v>
      </c>
      <c r="D9" s="130">
        <f>Vkladani_dat!G19</f>
        <v>0</v>
      </c>
    </row>
    <row r="10" spans="1:8" x14ac:dyDescent="0.25">
      <c r="A10" s="57"/>
      <c r="B10" s="170" t="s">
        <v>7</v>
      </c>
      <c r="C10" s="136" t="s">
        <v>192</v>
      </c>
      <c r="D10" s="130">
        <f>Vkladani_dat!G20</f>
        <v>0</v>
      </c>
    </row>
    <row r="11" spans="1:8" x14ac:dyDescent="0.25">
      <c r="A11" s="57"/>
      <c r="B11" s="170" t="s">
        <v>8</v>
      </c>
      <c r="C11" s="136" t="s">
        <v>193</v>
      </c>
      <c r="D11" s="130">
        <f>Vkladani_dat!G21</f>
        <v>0</v>
      </c>
    </row>
    <row r="12" spans="1:8" x14ac:dyDescent="0.25">
      <c r="A12" s="57"/>
      <c r="B12" s="170" t="s">
        <v>9</v>
      </c>
      <c r="C12" s="136" t="s">
        <v>194</v>
      </c>
      <c r="D12" s="130">
        <f>Vkladani_dat!G22</f>
        <v>0</v>
      </c>
    </row>
    <row r="13" spans="1:8" x14ac:dyDescent="0.25">
      <c r="A13" s="57"/>
      <c r="B13" s="170" t="s">
        <v>10</v>
      </c>
      <c r="C13" s="136" t="s">
        <v>195</v>
      </c>
      <c r="D13" s="130">
        <f>Vkladani_dat!G23</f>
        <v>0</v>
      </c>
    </row>
    <row r="14" spans="1:8" x14ac:dyDescent="0.25">
      <c r="A14" s="57"/>
      <c r="B14" s="170" t="s">
        <v>11</v>
      </c>
      <c r="C14" s="136" t="s">
        <v>196</v>
      </c>
      <c r="D14" s="130">
        <f>Vkladani_dat!G24</f>
        <v>0</v>
      </c>
    </row>
    <row r="15" spans="1:8" x14ac:dyDescent="0.25">
      <c r="A15" s="57"/>
      <c r="B15" s="170" t="s">
        <v>12</v>
      </c>
      <c r="C15" s="136" t="s">
        <v>197</v>
      </c>
      <c r="D15" s="130">
        <f>Vkladani_dat!G25</f>
        <v>0</v>
      </c>
    </row>
    <row r="16" spans="1:8" x14ac:dyDescent="0.25">
      <c r="A16" s="57"/>
      <c r="B16" s="170" t="s">
        <v>13</v>
      </c>
      <c r="C16" s="136" t="s">
        <v>198</v>
      </c>
      <c r="D16" s="130">
        <f>Vkladani_dat!G26</f>
        <v>0</v>
      </c>
    </row>
    <row r="17" spans="1:4" x14ac:dyDescent="0.25">
      <c r="A17" s="57"/>
      <c r="B17" s="170" t="s">
        <v>14</v>
      </c>
      <c r="C17" s="136" t="s">
        <v>199</v>
      </c>
      <c r="D17" s="130">
        <f>Vkladani_dat!G27</f>
        <v>0</v>
      </c>
    </row>
    <row r="18" spans="1:4" x14ac:dyDescent="0.25">
      <c r="A18" s="57"/>
      <c r="B18" s="170" t="s">
        <v>15</v>
      </c>
      <c r="C18" s="136" t="s">
        <v>200</v>
      </c>
      <c r="D18" s="130">
        <f>Vkladani_dat!G28</f>
        <v>0</v>
      </c>
    </row>
    <row r="19" spans="1:4" x14ac:dyDescent="0.25">
      <c r="A19" s="57"/>
      <c r="B19" s="170" t="s">
        <v>16</v>
      </c>
      <c r="C19" s="136" t="s">
        <v>201</v>
      </c>
      <c r="D19" s="130">
        <f>Vkladani_dat!G29</f>
        <v>0</v>
      </c>
    </row>
    <row r="20" spans="1:4" x14ac:dyDescent="0.25">
      <c r="A20" s="57"/>
      <c r="B20" s="170" t="s">
        <v>17</v>
      </c>
      <c r="C20" s="136" t="s">
        <v>202</v>
      </c>
      <c r="D20" s="130">
        <f>Vkladani_dat!G30</f>
        <v>0</v>
      </c>
    </row>
    <row r="21" spans="1:4" x14ac:dyDescent="0.25">
      <c r="A21" s="57"/>
      <c r="B21" s="170" t="s">
        <v>18</v>
      </c>
      <c r="C21" s="136" t="s">
        <v>145</v>
      </c>
      <c r="D21" s="130">
        <f>Vkladani_dat!G31</f>
        <v>0</v>
      </c>
    </row>
    <row r="22" spans="1:4" x14ac:dyDescent="0.25">
      <c r="A22" s="57"/>
      <c r="B22" s="170" t="s">
        <v>19</v>
      </c>
      <c r="C22" s="136" t="s">
        <v>146</v>
      </c>
      <c r="D22" s="130">
        <f>Vkladani_dat!G32</f>
        <v>0</v>
      </c>
    </row>
    <row r="23" spans="1:4" x14ac:dyDescent="0.25">
      <c r="A23" s="57"/>
      <c r="B23" s="170" t="s">
        <v>20</v>
      </c>
      <c r="C23" s="136" t="s">
        <v>203</v>
      </c>
      <c r="D23" s="130">
        <f>Vkladani_dat!G33</f>
        <v>0</v>
      </c>
    </row>
    <row r="24" spans="1:4" x14ac:dyDescent="0.25">
      <c r="A24" s="57"/>
      <c r="B24" s="170" t="s">
        <v>21</v>
      </c>
      <c r="C24" s="136" t="s">
        <v>147</v>
      </c>
      <c r="D24" s="130">
        <f>Vkladani_dat!G34</f>
        <v>0</v>
      </c>
    </row>
    <row r="25" spans="1:4" x14ac:dyDescent="0.25">
      <c r="A25" s="57" t="s">
        <v>2</v>
      </c>
      <c r="B25" s="170" t="s">
        <v>22</v>
      </c>
      <c r="C25" s="136" t="s">
        <v>204</v>
      </c>
      <c r="D25" s="133">
        <f>Vkladani_dat!G39</f>
        <v>0</v>
      </c>
    </row>
    <row r="26" spans="1:4" x14ac:dyDescent="0.25">
      <c r="A26" s="57"/>
      <c r="B26" s="170" t="s">
        <v>23</v>
      </c>
      <c r="C26" s="136" t="s">
        <v>148</v>
      </c>
      <c r="D26" s="130">
        <f>Vkladani_dat!G40</f>
        <v>0</v>
      </c>
    </row>
    <row r="27" spans="1:4" x14ac:dyDescent="0.25">
      <c r="A27" s="57"/>
      <c r="B27" s="170" t="s">
        <v>24</v>
      </c>
      <c r="C27" s="136" t="s">
        <v>205</v>
      </c>
      <c r="D27" s="130">
        <f>Vkladani_dat!G41</f>
        <v>0</v>
      </c>
    </row>
    <row r="28" spans="1:4" x14ac:dyDescent="0.25">
      <c r="A28" s="57"/>
      <c r="B28" s="170" t="s">
        <v>25</v>
      </c>
      <c r="C28" s="136" t="s">
        <v>206</v>
      </c>
      <c r="D28" s="130">
        <f>Vkladani_dat!G42</f>
        <v>0</v>
      </c>
    </row>
    <row r="29" spans="1:4" x14ac:dyDescent="0.25">
      <c r="A29" s="57"/>
      <c r="B29" s="170" t="s">
        <v>26</v>
      </c>
      <c r="C29" s="136" t="s">
        <v>207</v>
      </c>
      <c r="D29" s="130">
        <f>Vkladani_dat!G43</f>
        <v>0</v>
      </c>
    </row>
    <row r="30" spans="1:4" x14ac:dyDescent="0.25">
      <c r="A30" s="57"/>
      <c r="B30" s="170" t="s">
        <v>27</v>
      </c>
      <c r="C30" s="136" t="s">
        <v>208</v>
      </c>
      <c r="D30" s="130">
        <f>Vkladani_dat!G44</f>
        <v>0</v>
      </c>
    </row>
    <row r="31" spans="1:4" x14ac:dyDescent="0.25">
      <c r="A31" s="57"/>
      <c r="B31" s="170" t="s">
        <v>28</v>
      </c>
      <c r="C31" s="136" t="s">
        <v>209</v>
      </c>
      <c r="D31" s="130">
        <f>Vkladani_dat!G45</f>
        <v>0</v>
      </c>
    </row>
    <row r="32" spans="1:4" x14ac:dyDescent="0.25">
      <c r="A32" s="57"/>
      <c r="B32" s="170" t="s">
        <v>29</v>
      </c>
      <c r="C32" s="136" t="s">
        <v>210</v>
      </c>
      <c r="D32" s="130">
        <f>Vkladani_dat!G46</f>
        <v>0</v>
      </c>
    </row>
    <row r="33" spans="1:4" x14ac:dyDescent="0.25">
      <c r="A33" s="57"/>
      <c r="B33" s="170" t="s">
        <v>30</v>
      </c>
      <c r="C33" s="136" t="s">
        <v>211</v>
      </c>
      <c r="D33" s="130">
        <f>Vkladani_dat!G47</f>
        <v>0</v>
      </c>
    </row>
    <row r="34" spans="1:4" x14ac:dyDescent="0.25">
      <c r="A34" s="57"/>
      <c r="B34" s="170" t="s">
        <v>31</v>
      </c>
      <c r="C34" s="136" t="s">
        <v>182</v>
      </c>
      <c r="D34" s="130">
        <f>Vkladani_dat!G48</f>
        <v>0</v>
      </c>
    </row>
    <row r="35" spans="1:4" x14ac:dyDescent="0.25">
      <c r="A35" s="57" t="s">
        <v>212</v>
      </c>
      <c r="B35" s="170" t="s">
        <v>32</v>
      </c>
      <c r="C35" s="136" t="s">
        <v>658</v>
      </c>
      <c r="D35" s="133">
        <f>Vkladani_dat!G53</f>
        <v>0</v>
      </c>
    </row>
    <row r="36" spans="1:4" x14ac:dyDescent="0.25">
      <c r="A36" s="57"/>
      <c r="B36" s="170" t="s">
        <v>33</v>
      </c>
      <c r="C36" s="136" t="s">
        <v>659</v>
      </c>
      <c r="D36" s="133">
        <f>Vkladani_dat!G54</f>
        <v>0</v>
      </c>
    </row>
    <row r="37" spans="1:4" x14ac:dyDescent="0.25">
      <c r="A37" s="57"/>
      <c r="B37" s="170" t="s">
        <v>34</v>
      </c>
      <c r="C37" s="136" t="s">
        <v>213</v>
      </c>
      <c r="D37" s="130">
        <f>Vkladani_dat!G55</f>
        <v>0</v>
      </c>
    </row>
    <row r="38" spans="1:4" x14ac:dyDescent="0.25">
      <c r="A38" s="57"/>
      <c r="B38" s="170" t="s">
        <v>35</v>
      </c>
      <c r="C38" s="136" t="s">
        <v>214</v>
      </c>
      <c r="D38" s="130">
        <f>Vkladani_dat!G56</f>
        <v>0</v>
      </c>
    </row>
    <row r="39" spans="1:4" x14ac:dyDescent="0.25">
      <c r="A39" s="57"/>
      <c r="B39" s="170" t="s">
        <v>36</v>
      </c>
      <c r="C39" s="136" t="s">
        <v>215</v>
      </c>
      <c r="D39" s="130">
        <f>Vkladani_dat!G57</f>
        <v>0</v>
      </c>
    </row>
    <row r="40" spans="1:4" x14ac:dyDescent="0.25">
      <c r="A40" s="57"/>
      <c r="B40" s="170" t="s">
        <v>37</v>
      </c>
      <c r="C40" s="136" t="s">
        <v>216</v>
      </c>
      <c r="D40" s="130">
        <f>Vkladani_dat!G58</f>
        <v>0</v>
      </c>
    </row>
    <row r="41" spans="1:4" x14ac:dyDescent="0.25">
      <c r="A41" s="57"/>
      <c r="B41" s="170" t="s">
        <v>38</v>
      </c>
      <c r="C41" s="136" t="s">
        <v>217</v>
      </c>
      <c r="D41" s="130">
        <f>Vkladani_dat!G59</f>
        <v>0</v>
      </c>
    </row>
    <row r="42" spans="1:4" x14ac:dyDescent="0.25">
      <c r="A42" s="57"/>
      <c r="B42" s="170" t="s">
        <v>39</v>
      </c>
      <c r="C42" s="136" t="s">
        <v>194</v>
      </c>
      <c r="D42" s="130">
        <f>Vkladani_dat!G60</f>
        <v>0</v>
      </c>
    </row>
    <row r="43" spans="1:4" x14ac:dyDescent="0.25">
      <c r="A43" s="57"/>
      <c r="B43" s="170" t="s">
        <v>40</v>
      </c>
      <c r="C43" s="136" t="s">
        <v>195</v>
      </c>
      <c r="D43" s="130">
        <f>Vkladani_dat!G61</f>
        <v>0</v>
      </c>
    </row>
    <row r="44" spans="1:4" x14ac:dyDescent="0.25">
      <c r="A44" s="57"/>
      <c r="B44" s="170" t="s">
        <v>41</v>
      </c>
      <c r="C44" s="136" t="s">
        <v>196</v>
      </c>
      <c r="D44" s="130">
        <f>Vkladani_dat!G62</f>
        <v>0</v>
      </c>
    </row>
    <row r="45" spans="1:4" x14ac:dyDescent="0.25">
      <c r="A45" s="57"/>
      <c r="B45" s="170" t="s">
        <v>42</v>
      </c>
      <c r="C45" s="136" t="s">
        <v>197</v>
      </c>
      <c r="D45" s="130">
        <f>Vkladani_dat!G63</f>
        <v>0</v>
      </c>
    </row>
    <row r="46" spans="1:4" x14ac:dyDescent="0.25">
      <c r="A46" s="57"/>
      <c r="B46" s="170" t="s">
        <v>43</v>
      </c>
      <c r="C46" s="136" t="s">
        <v>198</v>
      </c>
      <c r="D46" s="130">
        <f>Vkladani_dat!G64</f>
        <v>0</v>
      </c>
    </row>
    <row r="47" spans="1:4" x14ac:dyDescent="0.25">
      <c r="A47" s="57"/>
      <c r="B47" s="170" t="s">
        <v>44</v>
      </c>
      <c r="C47" s="136" t="s">
        <v>199</v>
      </c>
      <c r="D47" s="130">
        <f>Vkladani_dat!G65</f>
        <v>0</v>
      </c>
    </row>
    <row r="48" spans="1:4" x14ac:dyDescent="0.25">
      <c r="A48" s="57"/>
      <c r="B48" s="170" t="s">
        <v>45</v>
      </c>
      <c r="C48" s="136" t="s">
        <v>200</v>
      </c>
      <c r="D48" s="130">
        <f>Vkladani_dat!G66</f>
        <v>0</v>
      </c>
    </row>
    <row r="49" spans="1:4" x14ac:dyDescent="0.25">
      <c r="A49" s="57"/>
      <c r="B49" s="170" t="s">
        <v>46</v>
      </c>
      <c r="C49" s="136" t="s">
        <v>201</v>
      </c>
      <c r="D49" s="130">
        <f>Vkladani_dat!G67</f>
        <v>0</v>
      </c>
    </row>
    <row r="50" spans="1:4" x14ac:dyDescent="0.25">
      <c r="A50" s="57"/>
      <c r="B50" s="170" t="s">
        <v>47</v>
      </c>
      <c r="C50" s="136" t="s">
        <v>202</v>
      </c>
      <c r="D50" s="130">
        <f>Vkladani_dat!G68</f>
        <v>0</v>
      </c>
    </row>
    <row r="51" spans="1:4" x14ac:dyDescent="0.25">
      <c r="A51" s="57"/>
      <c r="B51" s="170" t="s">
        <v>48</v>
      </c>
      <c r="C51" s="136" t="s">
        <v>151</v>
      </c>
      <c r="D51" s="130">
        <f>Vkladani_dat!G69</f>
        <v>0</v>
      </c>
    </row>
    <row r="52" spans="1:4" x14ac:dyDescent="0.25">
      <c r="A52" s="57"/>
      <c r="B52" s="170" t="s">
        <v>628</v>
      </c>
      <c r="C52" s="136" t="s">
        <v>218</v>
      </c>
      <c r="D52" s="130">
        <f>Vkladani_dat!G70</f>
        <v>0</v>
      </c>
    </row>
    <row r="53" spans="1:4" x14ac:dyDescent="0.25">
      <c r="A53" s="57" t="s">
        <v>219</v>
      </c>
      <c r="B53" s="170" t="s">
        <v>49</v>
      </c>
      <c r="C53" s="136" t="s">
        <v>220</v>
      </c>
      <c r="D53" s="133">
        <f>Vkladani_dat!G75</f>
        <v>0</v>
      </c>
    </row>
    <row r="54" spans="1:4" x14ac:dyDescent="0.25">
      <c r="A54" s="57"/>
      <c r="B54" s="170" t="s">
        <v>50</v>
      </c>
      <c r="C54" s="136" t="s">
        <v>152</v>
      </c>
      <c r="D54" s="130">
        <f>Vkladani_dat!G76</f>
        <v>0</v>
      </c>
    </row>
    <row r="55" spans="1:4" x14ac:dyDescent="0.25">
      <c r="A55" s="57"/>
      <c r="B55" s="170" t="s">
        <v>51</v>
      </c>
      <c r="C55" s="136" t="s">
        <v>221</v>
      </c>
      <c r="D55" s="130">
        <f>Vkladani_dat!G77</f>
        <v>0</v>
      </c>
    </row>
    <row r="56" spans="1:4" x14ac:dyDescent="0.25">
      <c r="A56" s="57"/>
      <c r="B56" s="170" t="s">
        <v>52</v>
      </c>
      <c r="C56" s="136" t="s">
        <v>152</v>
      </c>
      <c r="D56" s="130">
        <f>Vkladani_dat!G78</f>
        <v>0</v>
      </c>
    </row>
    <row r="57" spans="1:4" x14ac:dyDescent="0.25">
      <c r="A57" s="57"/>
      <c r="B57" s="170" t="s">
        <v>53</v>
      </c>
      <c r="C57" s="136" t="s">
        <v>222</v>
      </c>
      <c r="D57" s="130">
        <f>Vkladani_dat!G79</f>
        <v>0</v>
      </c>
    </row>
    <row r="58" spans="1:4" x14ac:dyDescent="0.25">
      <c r="A58" s="57"/>
      <c r="B58" s="170" t="s">
        <v>54</v>
      </c>
      <c r="C58" s="136" t="s">
        <v>152</v>
      </c>
      <c r="D58" s="130">
        <f>Vkladani_dat!G80</f>
        <v>0</v>
      </c>
    </row>
    <row r="59" spans="1:4" x14ac:dyDescent="0.25">
      <c r="A59" s="57"/>
      <c r="B59" s="170" t="s">
        <v>55</v>
      </c>
      <c r="C59" s="136" t="s">
        <v>223</v>
      </c>
      <c r="D59" s="130">
        <f>Vkladani_dat!G81</f>
        <v>0</v>
      </c>
    </row>
    <row r="60" spans="1:4" x14ac:dyDescent="0.25">
      <c r="A60" s="57"/>
      <c r="B60" s="170" t="s">
        <v>56</v>
      </c>
      <c r="C60" s="136" t="s">
        <v>152</v>
      </c>
      <c r="D60" s="130">
        <f>Vkladani_dat!G82</f>
        <v>0</v>
      </c>
    </row>
    <row r="61" spans="1:4" x14ac:dyDescent="0.25">
      <c r="A61" s="57"/>
      <c r="B61" s="170" t="s">
        <v>57</v>
      </c>
      <c r="C61" s="136" t="s">
        <v>224</v>
      </c>
      <c r="D61" s="130">
        <f>Vkladani_dat!G83</f>
        <v>0</v>
      </c>
    </row>
    <row r="62" spans="1:4" x14ac:dyDescent="0.25">
      <c r="A62" s="57"/>
      <c r="B62" s="170" t="s">
        <v>58</v>
      </c>
      <c r="C62" s="136" t="s">
        <v>225</v>
      </c>
      <c r="D62" s="130">
        <f>Vkladani_dat!G84</f>
        <v>0</v>
      </c>
    </row>
    <row r="63" spans="1:4" x14ac:dyDescent="0.25">
      <c r="A63" s="57"/>
      <c r="B63" s="170" t="s">
        <v>59</v>
      </c>
      <c r="C63" s="136" t="s">
        <v>226</v>
      </c>
      <c r="D63" s="130">
        <f>Vkladani_dat!G85</f>
        <v>0</v>
      </c>
    </row>
    <row r="64" spans="1:4" x14ac:dyDescent="0.25">
      <c r="A64" s="57"/>
      <c r="B64" s="170" t="s">
        <v>60</v>
      </c>
      <c r="C64" s="136" t="s">
        <v>227</v>
      </c>
      <c r="D64" s="130">
        <f>Vkladani_dat!G86</f>
        <v>0</v>
      </c>
    </row>
    <row r="65" spans="1:4" x14ac:dyDescent="0.25">
      <c r="A65" s="57"/>
      <c r="B65" s="170" t="s">
        <v>61</v>
      </c>
      <c r="C65" s="136" t="s">
        <v>228</v>
      </c>
      <c r="D65" s="130">
        <f>Vkladani_dat!G87</f>
        <v>0</v>
      </c>
    </row>
    <row r="66" spans="1:4" x14ac:dyDescent="0.25">
      <c r="A66" s="57"/>
      <c r="B66" s="170" t="s">
        <v>62</v>
      </c>
      <c r="C66" s="136" t="s">
        <v>229</v>
      </c>
      <c r="D66" s="130">
        <f>Vkladani_dat!G88</f>
        <v>0</v>
      </c>
    </row>
    <row r="67" spans="1:4" x14ac:dyDescent="0.25">
      <c r="A67" s="57"/>
      <c r="B67" s="170" t="s">
        <v>63</v>
      </c>
      <c r="C67" s="136" t="s">
        <v>230</v>
      </c>
      <c r="D67" s="130">
        <f>Vkladani_dat!G89</f>
        <v>0</v>
      </c>
    </row>
    <row r="68" spans="1:4" x14ac:dyDescent="0.25">
      <c r="A68" s="57"/>
      <c r="B68" s="170" t="s">
        <v>64</v>
      </c>
      <c r="C68" s="136" t="s">
        <v>231</v>
      </c>
      <c r="D68" s="130">
        <f>Vkladani_dat!G90</f>
        <v>0</v>
      </c>
    </row>
    <row r="69" spans="1:4" x14ac:dyDescent="0.25">
      <c r="A69" s="57"/>
      <c r="B69" s="170" t="s">
        <v>65</v>
      </c>
      <c r="C69" s="136" t="s">
        <v>232</v>
      </c>
      <c r="D69" s="130">
        <f>Vkladani_dat!G91</f>
        <v>0</v>
      </c>
    </row>
    <row r="70" spans="1:4" x14ac:dyDescent="0.25">
      <c r="A70" s="57"/>
      <c r="B70" s="170" t="s">
        <v>66</v>
      </c>
      <c r="C70" s="136" t="s">
        <v>233</v>
      </c>
      <c r="D70" s="130">
        <f>Vkladani_dat!G92</f>
        <v>0</v>
      </c>
    </row>
    <row r="71" spans="1:4" x14ac:dyDescent="0.25">
      <c r="A71" s="57"/>
      <c r="B71" s="170" t="s">
        <v>67</v>
      </c>
      <c r="C71" s="136" t="s">
        <v>234</v>
      </c>
      <c r="D71" s="130">
        <f>Vkladani_dat!G93</f>
        <v>0</v>
      </c>
    </row>
    <row r="72" spans="1:4" x14ac:dyDescent="0.25">
      <c r="A72" s="57"/>
      <c r="B72" s="170" t="s">
        <v>68</v>
      </c>
      <c r="C72" s="136" t="s">
        <v>153</v>
      </c>
      <c r="D72" s="130">
        <f>Vkladani_dat!G94</f>
        <v>0</v>
      </c>
    </row>
    <row r="73" spans="1:4" x14ac:dyDescent="0.25">
      <c r="A73" s="57"/>
      <c r="B73" s="170" t="s">
        <v>69</v>
      </c>
      <c r="C73" s="136" t="s">
        <v>235</v>
      </c>
      <c r="D73" s="130">
        <f>Vkladani_dat!G95</f>
        <v>0</v>
      </c>
    </row>
    <row r="74" spans="1:4" x14ac:dyDescent="0.25">
      <c r="A74" s="57"/>
      <c r="B74" s="170" t="s">
        <v>70</v>
      </c>
      <c r="C74" s="136" t="s">
        <v>236</v>
      </c>
      <c r="D74" s="130">
        <f>Vkladani_dat!G96</f>
        <v>0</v>
      </c>
    </row>
    <row r="75" spans="1:4" x14ac:dyDescent="0.25">
      <c r="A75" s="57"/>
      <c r="B75" s="170" t="s">
        <v>71</v>
      </c>
      <c r="C75" s="136" t="s">
        <v>237</v>
      </c>
      <c r="D75" s="130">
        <f>Vkladani_dat!G97</f>
        <v>0</v>
      </c>
    </row>
    <row r="76" spans="1:4" x14ac:dyDescent="0.25">
      <c r="A76" s="57"/>
      <c r="B76" s="170" t="s">
        <v>72</v>
      </c>
      <c r="C76" s="136" t="s">
        <v>236</v>
      </c>
      <c r="D76" s="130">
        <f>Vkladani_dat!G98</f>
        <v>0</v>
      </c>
    </row>
    <row r="77" spans="1:4" x14ac:dyDescent="0.25">
      <c r="A77" s="57"/>
      <c r="B77" s="170" t="s">
        <v>73</v>
      </c>
      <c r="C77" s="136" t="s">
        <v>238</v>
      </c>
      <c r="D77" s="130">
        <f>Vkladani_dat!G99</f>
        <v>0</v>
      </c>
    </row>
    <row r="78" spans="1:4" x14ac:dyDescent="0.25">
      <c r="A78" s="57"/>
      <c r="B78" s="170" t="s">
        <v>74</v>
      </c>
      <c r="C78" s="136" t="s">
        <v>239</v>
      </c>
      <c r="D78" s="130">
        <f>Vkladani_dat!G100</f>
        <v>0</v>
      </c>
    </row>
    <row r="79" spans="1:4" x14ac:dyDescent="0.25">
      <c r="A79" s="57"/>
      <c r="B79" s="170" t="s">
        <v>75</v>
      </c>
      <c r="C79" s="136" t="s">
        <v>0</v>
      </c>
      <c r="D79" s="130">
        <f>Vkladani_dat!G101</f>
        <v>0</v>
      </c>
    </row>
    <row r="80" spans="1:4" x14ac:dyDescent="0.25">
      <c r="A80" s="57"/>
      <c r="B80" s="170" t="s">
        <v>76</v>
      </c>
      <c r="C80" s="136" t="s">
        <v>240</v>
      </c>
      <c r="D80" s="130">
        <f>Vkladani_dat!G102</f>
        <v>0</v>
      </c>
    </row>
    <row r="81" spans="1:4" x14ac:dyDescent="0.25">
      <c r="A81" s="57"/>
      <c r="B81" s="170" t="s">
        <v>77</v>
      </c>
      <c r="C81" s="136" t="s">
        <v>1</v>
      </c>
      <c r="D81" s="130">
        <f>Vkladani_dat!G103</f>
        <v>0</v>
      </c>
    </row>
    <row r="82" spans="1:4" x14ac:dyDescent="0.25">
      <c r="A82" s="57"/>
      <c r="B82" s="170" t="s">
        <v>78</v>
      </c>
      <c r="C82" s="136" t="s">
        <v>241</v>
      </c>
      <c r="D82" s="130">
        <f>Vkladani_dat!G104</f>
        <v>0</v>
      </c>
    </row>
    <row r="83" spans="1:4" x14ac:dyDescent="0.25">
      <c r="A83" s="57"/>
      <c r="B83" s="170" t="s">
        <v>79</v>
      </c>
      <c r="C83" s="136" t="s">
        <v>154</v>
      </c>
      <c r="D83" s="130">
        <f>Vkladani_dat!G105</f>
        <v>0</v>
      </c>
    </row>
    <row r="84" spans="1:4" x14ac:dyDescent="0.25">
      <c r="A84" s="57" t="s">
        <v>242</v>
      </c>
      <c r="B84" s="170" t="s">
        <v>80</v>
      </c>
      <c r="C84" s="136" t="s">
        <v>155</v>
      </c>
      <c r="D84" s="133">
        <f>Vkladani_dat!G110</f>
        <v>0</v>
      </c>
    </row>
    <row r="85" spans="1:4" x14ac:dyDescent="0.25">
      <c r="A85" s="57"/>
      <c r="B85" s="170" t="s">
        <v>81</v>
      </c>
      <c r="C85" s="136" t="s">
        <v>156</v>
      </c>
      <c r="D85" s="130">
        <f>Vkladani_dat!G111</f>
        <v>0</v>
      </c>
    </row>
    <row r="86" spans="1:4" x14ac:dyDescent="0.25">
      <c r="A86" s="57"/>
      <c r="B86" s="170" t="s">
        <v>82</v>
      </c>
      <c r="C86" s="136" t="s">
        <v>243</v>
      </c>
      <c r="D86" s="130">
        <f>Vkladani_dat!G112</f>
        <v>0</v>
      </c>
    </row>
    <row r="87" spans="1:4" x14ac:dyDescent="0.25">
      <c r="A87" s="57"/>
      <c r="B87" s="170" t="s">
        <v>83</v>
      </c>
      <c r="C87" s="136" t="s">
        <v>244</v>
      </c>
      <c r="D87" s="130">
        <f>Vkladani_dat!G113</f>
        <v>0</v>
      </c>
    </row>
    <row r="88" spans="1:4" x14ac:dyDescent="0.25">
      <c r="A88" s="57"/>
      <c r="B88" s="170" t="s">
        <v>84</v>
      </c>
      <c r="C88" s="136" t="s">
        <v>245</v>
      </c>
      <c r="D88" s="130">
        <f>Vkladani_dat!G114</f>
        <v>0</v>
      </c>
    </row>
    <row r="89" spans="1:4" x14ac:dyDescent="0.25">
      <c r="A89" s="57"/>
      <c r="B89" s="170" t="s">
        <v>85</v>
      </c>
      <c r="C89" s="136" t="s">
        <v>246</v>
      </c>
      <c r="D89" s="130">
        <f>Vkladani_dat!G115</f>
        <v>0</v>
      </c>
    </row>
    <row r="90" spans="1:4" x14ac:dyDescent="0.25">
      <c r="A90" s="57"/>
      <c r="B90" s="170" t="s">
        <v>86</v>
      </c>
      <c r="C90" s="136" t="s">
        <v>247</v>
      </c>
      <c r="D90" s="130">
        <f>Vkladani_dat!G116</f>
        <v>0</v>
      </c>
    </row>
    <row r="91" spans="1:4" x14ac:dyDescent="0.25">
      <c r="A91" s="57"/>
      <c r="B91" s="170" t="s">
        <v>87</v>
      </c>
      <c r="C91" s="136" t="s">
        <v>248</v>
      </c>
      <c r="D91" s="130">
        <f>Vkladani_dat!G117</f>
        <v>0</v>
      </c>
    </row>
    <row r="92" spans="1:4" x14ac:dyDescent="0.25">
      <c r="A92" s="57"/>
      <c r="B92" s="170" t="s">
        <v>88</v>
      </c>
      <c r="C92" s="136" t="s">
        <v>249</v>
      </c>
      <c r="D92" s="130">
        <f>Vkladani_dat!G118</f>
        <v>0</v>
      </c>
    </row>
    <row r="93" spans="1:4" x14ac:dyDescent="0.25">
      <c r="A93" s="57"/>
      <c r="B93" s="170" t="s">
        <v>89</v>
      </c>
      <c r="C93" s="136" t="s">
        <v>250</v>
      </c>
      <c r="D93" s="130">
        <f>Vkladani_dat!G119</f>
        <v>0</v>
      </c>
    </row>
    <row r="94" spans="1:4" x14ac:dyDescent="0.25">
      <c r="A94" s="57"/>
      <c r="B94" s="170" t="s">
        <v>90</v>
      </c>
      <c r="C94" s="136" t="s">
        <v>251</v>
      </c>
      <c r="D94" s="130">
        <f>Vkladani_dat!G120</f>
        <v>0</v>
      </c>
    </row>
    <row r="95" spans="1:4" x14ac:dyDescent="0.25">
      <c r="A95" s="57"/>
      <c r="B95" s="170" t="s">
        <v>91</v>
      </c>
      <c r="C95" s="136" t="s">
        <v>252</v>
      </c>
      <c r="D95" s="130">
        <f>Vkladani_dat!G121</f>
        <v>0</v>
      </c>
    </row>
    <row r="96" spans="1:4" x14ac:dyDescent="0.25">
      <c r="A96" s="57"/>
      <c r="B96" s="170" t="s">
        <v>92</v>
      </c>
      <c r="C96" s="136" t="s">
        <v>253</v>
      </c>
      <c r="D96" s="130">
        <f>Vkladani_dat!G122</f>
        <v>0</v>
      </c>
    </row>
    <row r="97" spans="1:4" x14ac:dyDescent="0.25">
      <c r="A97" s="57"/>
      <c r="B97" s="170" t="s">
        <v>93</v>
      </c>
      <c r="C97" s="136" t="s">
        <v>254</v>
      </c>
      <c r="D97" s="130">
        <f>Vkladani_dat!G123</f>
        <v>0</v>
      </c>
    </row>
    <row r="98" spans="1:4" x14ac:dyDescent="0.25">
      <c r="A98" s="57"/>
      <c r="B98" s="170" t="s">
        <v>255</v>
      </c>
      <c r="C98" s="136" t="s">
        <v>256</v>
      </c>
      <c r="D98" s="130">
        <f>Vkladani_dat!G124</f>
        <v>0</v>
      </c>
    </row>
    <row r="99" spans="1:4" x14ac:dyDescent="0.25">
      <c r="A99" s="57"/>
      <c r="B99" s="170" t="s">
        <v>257</v>
      </c>
      <c r="C99" s="136" t="s">
        <v>258</v>
      </c>
      <c r="D99" s="130">
        <f>Vkladani_dat!G125</f>
        <v>0</v>
      </c>
    </row>
    <row r="100" spans="1:4" x14ac:dyDescent="0.25">
      <c r="A100" s="57" t="s">
        <v>259</v>
      </c>
      <c r="B100" s="170" t="s">
        <v>94</v>
      </c>
      <c r="C100" s="136" t="s">
        <v>260</v>
      </c>
      <c r="D100" s="137">
        <f>Vkladani_dat!G130</f>
        <v>0</v>
      </c>
    </row>
    <row r="101" spans="1:4" x14ac:dyDescent="0.25">
      <c r="A101" s="57"/>
      <c r="B101" s="170" t="s">
        <v>95</v>
      </c>
      <c r="C101" s="136" t="s">
        <v>157</v>
      </c>
      <c r="D101" s="137">
        <f>Vkladani_dat!G131</f>
        <v>0</v>
      </c>
    </row>
    <row r="102" spans="1:4" x14ac:dyDescent="0.25">
      <c r="A102" s="57"/>
      <c r="B102" s="170" t="s">
        <v>96</v>
      </c>
      <c r="C102" s="136" t="s">
        <v>158</v>
      </c>
      <c r="D102" s="137">
        <f>Vkladani_dat!G132</f>
        <v>0</v>
      </c>
    </row>
    <row r="103" spans="1:4" x14ac:dyDescent="0.25">
      <c r="A103" s="57"/>
      <c r="B103" s="170" t="s">
        <v>97</v>
      </c>
      <c r="C103" s="136" t="s">
        <v>159</v>
      </c>
      <c r="D103" s="137">
        <f>Vkladani_dat!G133</f>
        <v>0</v>
      </c>
    </row>
    <row r="104" spans="1:4" x14ac:dyDescent="0.25">
      <c r="A104" s="57"/>
      <c r="B104" s="170" t="s">
        <v>98</v>
      </c>
      <c r="C104" s="136" t="s">
        <v>160</v>
      </c>
      <c r="D104" s="137">
        <f>Vkladani_dat!G134</f>
        <v>0</v>
      </c>
    </row>
    <row r="105" spans="1:4" x14ac:dyDescent="0.25">
      <c r="A105" s="57"/>
      <c r="B105" s="170" t="s">
        <v>99</v>
      </c>
      <c r="C105" s="136" t="s">
        <v>161</v>
      </c>
      <c r="D105" s="137">
        <f>Vkladani_dat!G135</f>
        <v>0</v>
      </c>
    </row>
    <row r="106" spans="1:4" x14ac:dyDescent="0.25">
      <c r="A106" s="57"/>
      <c r="B106" s="170" t="s">
        <v>100</v>
      </c>
      <c r="C106" s="136" t="s">
        <v>162</v>
      </c>
      <c r="D106" s="137">
        <f>Vkladani_dat!G136</f>
        <v>0</v>
      </c>
    </row>
    <row r="107" spans="1:4" x14ac:dyDescent="0.25">
      <c r="A107" s="57"/>
      <c r="B107" s="170" t="s">
        <v>101</v>
      </c>
      <c r="C107" s="136" t="s">
        <v>163</v>
      </c>
      <c r="D107" s="137">
        <f>Vkladani_dat!G137</f>
        <v>0</v>
      </c>
    </row>
    <row r="108" spans="1:4" x14ac:dyDescent="0.25">
      <c r="A108" s="57"/>
      <c r="B108" s="170" t="s">
        <v>102</v>
      </c>
      <c r="C108" s="136" t="s">
        <v>4</v>
      </c>
      <c r="D108" s="130">
        <f>Vkladani_dat!G138</f>
        <v>0</v>
      </c>
    </row>
    <row r="109" spans="1:4" x14ac:dyDescent="0.25">
      <c r="A109" s="57"/>
      <c r="B109" s="170" t="s">
        <v>103</v>
      </c>
      <c r="C109" s="136" t="s">
        <v>261</v>
      </c>
      <c r="D109" s="130">
        <f>Vkladani_dat!G139</f>
        <v>0</v>
      </c>
    </row>
    <row r="110" spans="1:4" x14ac:dyDescent="0.25">
      <c r="A110" s="57" t="s">
        <v>262</v>
      </c>
      <c r="B110" s="170" t="s">
        <v>104</v>
      </c>
      <c r="C110" s="136" t="s">
        <v>263</v>
      </c>
      <c r="D110" s="133">
        <f>Vkladani_dat!G144</f>
        <v>0</v>
      </c>
    </row>
    <row r="111" spans="1:4" x14ac:dyDescent="0.25">
      <c r="A111" s="57"/>
      <c r="B111" s="170" t="s">
        <v>105</v>
      </c>
      <c r="C111" s="136" t="s">
        <v>264</v>
      </c>
      <c r="D111" s="130">
        <f>Vkladani_dat!G145</f>
        <v>0</v>
      </c>
    </row>
    <row r="112" spans="1:4" x14ac:dyDescent="0.25">
      <c r="A112" s="57"/>
      <c r="B112" s="170" t="s">
        <v>106</v>
      </c>
      <c r="C112" s="136" t="s">
        <v>265</v>
      </c>
      <c r="D112" s="130">
        <f>Vkladani_dat!G146</f>
        <v>0</v>
      </c>
    </row>
    <row r="113" spans="1:4" x14ac:dyDescent="0.25">
      <c r="A113" s="57"/>
      <c r="B113" s="170" t="s">
        <v>107</v>
      </c>
      <c r="C113" s="136" t="s">
        <v>266</v>
      </c>
      <c r="D113" s="130">
        <f>Vkladani_dat!G147</f>
        <v>0</v>
      </c>
    </row>
    <row r="114" spans="1:4" x14ac:dyDescent="0.25">
      <c r="A114" s="57"/>
      <c r="B114" s="170" t="s">
        <v>108</v>
      </c>
      <c r="C114" s="136" t="s">
        <v>267</v>
      </c>
      <c r="D114" s="130">
        <f>Vkladani_dat!G148</f>
        <v>0</v>
      </c>
    </row>
    <row r="115" spans="1:4" x14ac:dyDescent="0.25">
      <c r="A115" s="57"/>
      <c r="B115" s="170" t="s">
        <v>109</v>
      </c>
      <c r="C115" s="136" t="s">
        <v>268</v>
      </c>
      <c r="D115" s="130">
        <f>Vkladani_dat!G149</f>
        <v>0</v>
      </c>
    </row>
    <row r="116" spans="1:4" x14ac:dyDescent="0.25">
      <c r="A116" s="57"/>
      <c r="B116" s="170" t="s">
        <v>110</v>
      </c>
      <c r="C116" s="136" t="s">
        <v>269</v>
      </c>
      <c r="D116" s="130">
        <f>Vkladani_dat!G150</f>
        <v>0</v>
      </c>
    </row>
    <row r="117" spans="1:4" x14ac:dyDescent="0.25">
      <c r="A117" s="57"/>
      <c r="B117" s="170" t="s">
        <v>111</v>
      </c>
      <c r="C117" s="136" t="s">
        <v>270</v>
      </c>
      <c r="D117" s="130">
        <f>Vkladani_dat!G151</f>
        <v>0</v>
      </c>
    </row>
    <row r="118" spans="1:4" x14ac:dyDescent="0.25">
      <c r="A118" s="57"/>
      <c r="B118" s="170" t="s">
        <v>112</v>
      </c>
      <c r="C118" s="136" t="s">
        <v>271</v>
      </c>
      <c r="D118" s="130">
        <f>Vkladani_dat!G152</f>
        <v>0</v>
      </c>
    </row>
    <row r="119" spans="1:4" x14ac:dyDescent="0.25">
      <c r="A119" s="57"/>
      <c r="B119" s="170" t="s">
        <v>113</v>
      </c>
      <c r="C119" s="136" t="s">
        <v>164</v>
      </c>
      <c r="D119" s="130">
        <f>Vkladani_dat!G153</f>
        <v>0</v>
      </c>
    </row>
    <row r="120" spans="1:4" x14ac:dyDescent="0.25">
      <c r="A120" s="57"/>
      <c r="B120" s="170" t="s">
        <v>114</v>
      </c>
      <c r="C120" s="136" t="s">
        <v>272</v>
      </c>
      <c r="D120" s="130">
        <f>Vkladani_dat!G154</f>
        <v>0</v>
      </c>
    </row>
    <row r="121" spans="1:4" x14ac:dyDescent="0.25">
      <c r="A121" s="57"/>
      <c r="B121" s="170" t="s">
        <v>115</v>
      </c>
      <c r="C121" s="136" t="s">
        <v>273</v>
      </c>
      <c r="D121" s="130">
        <f>Vkladani_dat!G155</f>
        <v>0</v>
      </c>
    </row>
    <row r="122" spans="1:4" x14ac:dyDescent="0.25">
      <c r="A122" s="57"/>
      <c r="B122" s="170" t="s">
        <v>116</v>
      </c>
      <c r="C122" s="136" t="s">
        <v>274</v>
      </c>
      <c r="D122" s="130">
        <f>Vkladani_dat!G156</f>
        <v>0</v>
      </c>
    </row>
    <row r="123" spans="1:4" x14ac:dyDescent="0.25">
      <c r="A123" s="57"/>
      <c r="B123" s="170" t="s">
        <v>117</v>
      </c>
      <c r="C123" s="136" t="s">
        <v>275</v>
      </c>
      <c r="D123" s="130">
        <f>Vkladani_dat!G157</f>
        <v>0</v>
      </c>
    </row>
    <row r="124" spans="1:4" x14ac:dyDescent="0.25">
      <c r="A124" s="57"/>
      <c r="B124" s="170" t="s">
        <v>118</v>
      </c>
      <c r="C124" s="136" t="s">
        <v>276</v>
      </c>
      <c r="D124" s="130">
        <f>Vkladani_dat!G158</f>
        <v>0</v>
      </c>
    </row>
    <row r="125" spans="1:4" x14ac:dyDescent="0.25">
      <c r="A125" s="57"/>
      <c r="B125" s="170" t="s">
        <v>119</v>
      </c>
      <c r="C125" s="136" t="s">
        <v>277</v>
      </c>
      <c r="D125" s="130">
        <f>Vkladani_dat!G159</f>
        <v>0</v>
      </c>
    </row>
    <row r="126" spans="1:4" x14ac:dyDescent="0.25">
      <c r="A126" s="57"/>
      <c r="B126" s="170" t="s">
        <v>120</v>
      </c>
      <c r="C126" s="136" t="s">
        <v>270</v>
      </c>
      <c r="D126" s="130">
        <f>Vkladani_dat!G160</f>
        <v>0</v>
      </c>
    </row>
    <row r="127" spans="1:4" x14ac:dyDescent="0.25">
      <c r="A127" s="57"/>
      <c r="B127" s="170" t="s">
        <v>121</v>
      </c>
      <c r="C127" s="136" t="s">
        <v>278</v>
      </c>
      <c r="D127" s="130">
        <f>Vkladani_dat!G161</f>
        <v>0</v>
      </c>
    </row>
    <row r="128" spans="1:4" x14ac:dyDescent="0.25">
      <c r="A128" s="57" t="s">
        <v>279</v>
      </c>
      <c r="B128" s="170" t="s">
        <v>122</v>
      </c>
      <c r="C128" s="136" t="s">
        <v>280</v>
      </c>
      <c r="D128" s="133">
        <f>Vkladani_dat!G166</f>
        <v>0</v>
      </c>
    </row>
    <row r="129" spans="1:4" x14ac:dyDescent="0.25">
      <c r="A129" s="57"/>
      <c r="B129" s="170" t="s">
        <v>123</v>
      </c>
      <c r="C129" s="136" t="s">
        <v>281</v>
      </c>
      <c r="D129" s="130">
        <f>Vkladani_dat!G167</f>
        <v>0</v>
      </c>
    </row>
    <row r="130" spans="1:4" x14ac:dyDescent="0.25">
      <c r="A130" s="57"/>
      <c r="B130" s="170" t="s">
        <v>124</v>
      </c>
      <c r="C130" s="136" t="s">
        <v>3</v>
      </c>
      <c r="D130" s="130">
        <f>Vkladani_dat!G168</f>
        <v>0</v>
      </c>
    </row>
    <row r="131" spans="1:4" x14ac:dyDescent="0.25">
      <c r="A131" s="57"/>
      <c r="B131" s="170" t="s">
        <v>125</v>
      </c>
      <c r="C131" s="136" t="s">
        <v>282</v>
      </c>
      <c r="D131" s="130">
        <f>Vkladani_dat!G169</f>
        <v>0</v>
      </c>
    </row>
    <row r="132" spans="1:4" x14ac:dyDescent="0.25">
      <c r="A132" s="57"/>
      <c r="B132" s="170" t="s">
        <v>126</v>
      </c>
      <c r="C132" s="136" t="s">
        <v>283</v>
      </c>
      <c r="D132" s="130">
        <f>Vkladani_dat!G170</f>
        <v>0</v>
      </c>
    </row>
    <row r="133" spans="1:4" x14ac:dyDescent="0.25">
      <c r="A133" s="57"/>
      <c r="B133" s="170" t="s">
        <v>127</v>
      </c>
      <c r="C133" s="136" t="s">
        <v>284</v>
      </c>
      <c r="D133" s="130">
        <f>Vkladani_dat!G171</f>
        <v>0</v>
      </c>
    </row>
    <row r="134" spans="1:4" x14ac:dyDescent="0.25">
      <c r="A134" s="57"/>
      <c r="B134" s="170" t="s">
        <v>128</v>
      </c>
      <c r="C134" s="136" t="s">
        <v>285</v>
      </c>
      <c r="D134" s="130">
        <f>Vkladani_dat!G172</f>
        <v>0</v>
      </c>
    </row>
    <row r="135" spans="1:4" x14ac:dyDescent="0.25">
      <c r="A135" s="57"/>
      <c r="B135" s="170" t="s">
        <v>129</v>
      </c>
      <c r="C135" s="136" t="s">
        <v>286</v>
      </c>
      <c r="D135" s="130">
        <f>Vkladani_dat!G173</f>
        <v>0</v>
      </c>
    </row>
    <row r="136" spans="1:4" x14ac:dyDescent="0.25">
      <c r="A136" s="57"/>
      <c r="B136" s="170" t="s">
        <v>130</v>
      </c>
      <c r="C136" s="136" t="s">
        <v>287</v>
      </c>
      <c r="D136" s="130">
        <f>Vkladani_dat!G174</f>
        <v>0</v>
      </c>
    </row>
    <row r="137" spans="1:4" x14ac:dyDescent="0.25">
      <c r="A137" s="57"/>
      <c r="B137" s="170" t="s">
        <v>131</v>
      </c>
      <c r="C137" s="136" t="s">
        <v>288</v>
      </c>
      <c r="D137" s="130">
        <f>Vkladani_dat!G175</f>
        <v>0</v>
      </c>
    </row>
    <row r="138" spans="1:4" x14ac:dyDescent="0.25">
      <c r="A138" s="57"/>
      <c r="B138" s="170" t="s">
        <v>132</v>
      </c>
      <c r="C138" s="136" t="s">
        <v>289</v>
      </c>
      <c r="D138" s="130">
        <f>Vkladani_dat!G176</f>
        <v>0</v>
      </c>
    </row>
    <row r="139" spans="1:4" x14ac:dyDescent="0.25">
      <c r="A139" s="57"/>
      <c r="B139" s="170" t="s">
        <v>133</v>
      </c>
      <c r="C139" s="136" t="s">
        <v>290</v>
      </c>
      <c r="D139" s="130">
        <f>Vkladani_dat!G177</f>
        <v>0</v>
      </c>
    </row>
    <row r="140" spans="1:4" x14ac:dyDescent="0.25">
      <c r="A140" s="57"/>
      <c r="B140" s="170" t="s">
        <v>134</v>
      </c>
      <c r="C140" s="136" t="s">
        <v>291</v>
      </c>
      <c r="D140" s="130">
        <f>Vkladani_dat!G178</f>
        <v>0</v>
      </c>
    </row>
    <row r="141" spans="1:4" x14ac:dyDescent="0.25">
      <c r="A141" s="57"/>
      <c r="B141" s="170" t="s">
        <v>135</v>
      </c>
      <c r="C141" s="136" t="s">
        <v>165</v>
      </c>
      <c r="D141" s="130">
        <f>Vkladani_dat!G179</f>
        <v>0</v>
      </c>
    </row>
    <row r="142" spans="1:4" x14ac:dyDescent="0.25">
      <c r="A142" s="57"/>
      <c r="B142" s="170" t="s">
        <v>136</v>
      </c>
      <c r="C142" s="136" t="s">
        <v>292</v>
      </c>
      <c r="D142" s="130">
        <f>Vkladani_dat!G180</f>
        <v>0</v>
      </c>
    </row>
    <row r="143" spans="1:4" x14ac:dyDescent="0.25">
      <c r="A143" s="57"/>
      <c r="B143" s="170" t="s">
        <v>137</v>
      </c>
      <c r="C143" s="136" t="s">
        <v>293</v>
      </c>
      <c r="D143" s="130">
        <f>Vkladani_dat!G181</f>
        <v>0</v>
      </c>
    </row>
    <row r="144" spans="1:4" x14ac:dyDescent="0.25">
      <c r="A144" s="57"/>
      <c r="B144" s="170" t="s">
        <v>138</v>
      </c>
      <c r="C144" s="136" t="s">
        <v>166</v>
      </c>
      <c r="D144" s="130">
        <f>Vkladani_dat!G182</f>
        <v>0</v>
      </c>
    </row>
    <row r="145" spans="1:4" x14ac:dyDescent="0.25">
      <c r="A145" s="57"/>
      <c r="B145" s="170" t="s">
        <v>139</v>
      </c>
      <c r="C145" s="136" t="s">
        <v>294</v>
      </c>
      <c r="D145" s="130">
        <f>Vkladani_dat!G183</f>
        <v>0</v>
      </c>
    </row>
    <row r="146" spans="1:4" x14ac:dyDescent="0.25">
      <c r="A146" s="57"/>
      <c r="B146" s="170" t="s">
        <v>140</v>
      </c>
      <c r="C146" s="136" t="s">
        <v>295</v>
      </c>
      <c r="D146" s="130">
        <f>Vkladani_dat!G184</f>
        <v>0</v>
      </c>
    </row>
  </sheetData>
  <sheetProtection password="D024" sheet="1" objects="1" scenarios="1"/>
  <pageMargins left="0.7" right="0.7" top="0.78740157499999996" bottom="0.78740157499999996" header="0.3" footer="0.3"/>
  <pageSetup paperSize="9" scale="92" orientation="portrait" r:id="rId1"/>
  <rowBreaks count="2" manualBreakCount="2">
    <brk id="52" max="16383" man="1"/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6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9.140625" style="7"/>
    <col min="2" max="2" width="9.140625" style="7" customWidth="1"/>
    <col min="3" max="16384" width="9.140625" style="7"/>
  </cols>
  <sheetData>
    <row r="2" spans="1:20" ht="18" x14ac:dyDescent="0.25">
      <c r="A2" s="146" t="s">
        <v>297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x14ac:dyDescent="0.25">
      <c r="A3" s="148"/>
      <c r="B3" s="7" t="s">
        <v>543</v>
      </c>
    </row>
    <row r="4" spans="1:20" ht="15.6" x14ac:dyDescent="0.3">
      <c r="A4" s="149"/>
    </row>
    <row r="5" spans="1:20" ht="15.6" x14ac:dyDescent="0.3">
      <c r="A5" s="150"/>
    </row>
    <row r="6" spans="1:20" ht="15.6" x14ac:dyDescent="0.3">
      <c r="A6" s="150"/>
    </row>
    <row r="7" spans="1:20" ht="15.6" x14ac:dyDescent="0.3">
      <c r="A7" s="149"/>
    </row>
    <row r="8" spans="1:20" ht="15.6" x14ac:dyDescent="0.3">
      <c r="A8" s="151"/>
    </row>
    <row r="9" spans="1:20" ht="15.6" x14ac:dyDescent="0.3">
      <c r="A9" s="150"/>
    </row>
    <row r="10" spans="1:20" ht="15.6" x14ac:dyDescent="0.3">
      <c r="A10" s="149"/>
    </row>
    <row r="11" spans="1:20" ht="15.6" x14ac:dyDescent="0.3">
      <c r="A11" s="149"/>
    </row>
    <row r="12" spans="1:20" ht="15.6" x14ac:dyDescent="0.3">
      <c r="A12" s="150"/>
    </row>
    <row r="13" spans="1:20" ht="15.6" x14ac:dyDescent="0.3">
      <c r="A13" s="149"/>
    </row>
    <row r="14" spans="1:20" ht="15.6" x14ac:dyDescent="0.3">
      <c r="A14" s="149"/>
    </row>
    <row r="15" spans="1:20" ht="15.6" x14ac:dyDescent="0.3">
      <c r="A15" s="150"/>
    </row>
    <row r="16" spans="1:20" ht="15.6" x14ac:dyDescent="0.3">
      <c r="A16" s="149"/>
    </row>
    <row r="17" spans="1:1" ht="15.6" x14ac:dyDescent="0.3">
      <c r="A17" s="149"/>
    </row>
    <row r="18" spans="1:1" ht="15.6" x14ac:dyDescent="0.3">
      <c r="A18" s="150"/>
    </row>
    <row r="19" spans="1:1" ht="15.6" x14ac:dyDescent="0.3">
      <c r="A19" s="149"/>
    </row>
    <row r="20" spans="1:1" ht="15.6" x14ac:dyDescent="0.3">
      <c r="A20" s="149"/>
    </row>
    <row r="21" spans="1:1" ht="15.6" x14ac:dyDescent="0.3">
      <c r="A21" s="150"/>
    </row>
    <row r="22" spans="1:1" ht="15.6" x14ac:dyDescent="0.3">
      <c r="A22" s="149"/>
    </row>
    <row r="23" spans="1:1" ht="15.6" x14ac:dyDescent="0.3">
      <c r="A23" s="149"/>
    </row>
    <row r="24" spans="1:1" ht="15.6" x14ac:dyDescent="0.3">
      <c r="A24" s="150"/>
    </row>
    <row r="25" spans="1:1" ht="15.6" x14ac:dyDescent="0.3">
      <c r="A25" s="149"/>
    </row>
    <row r="26" spans="1:1" ht="15.6" x14ac:dyDescent="0.3">
      <c r="A26" s="149"/>
    </row>
    <row r="27" spans="1:1" ht="15.6" x14ac:dyDescent="0.3">
      <c r="A27" s="150"/>
    </row>
    <row r="30" spans="1:1" ht="14.45" x14ac:dyDescent="0.3">
      <c r="A30" s="152"/>
    </row>
    <row r="31" spans="1:1" ht="14.45" x14ac:dyDescent="0.3">
      <c r="A31" s="153"/>
    </row>
    <row r="32" spans="1:1" ht="14.45" x14ac:dyDescent="0.3">
      <c r="A32" s="154"/>
    </row>
    <row r="33" spans="1:20" ht="14.45" x14ac:dyDescent="0.3">
      <c r="A33" s="152"/>
    </row>
    <row r="34" spans="1:20" ht="14.45" x14ac:dyDescent="0.3">
      <c r="A34" s="153"/>
    </row>
    <row r="35" spans="1:20" ht="14.45" x14ac:dyDescent="0.3">
      <c r="A35" s="152"/>
    </row>
    <row r="36" spans="1:20" ht="14.45" x14ac:dyDescent="0.3">
      <c r="A36" s="153"/>
    </row>
    <row r="37" spans="1:20" ht="14.45" x14ac:dyDescent="0.3">
      <c r="A37" s="152"/>
    </row>
    <row r="38" spans="1:20" x14ac:dyDescent="0.25">
      <c r="A38" s="153"/>
    </row>
    <row r="39" spans="1:20" x14ac:dyDescent="0.25">
      <c r="A39" s="152"/>
    </row>
    <row r="40" spans="1:20" x14ac:dyDescent="0.25">
      <c r="A40" s="153"/>
    </row>
    <row r="41" spans="1:20" x14ac:dyDescent="0.25">
      <c r="A41" s="152"/>
    </row>
    <row r="42" spans="1:20" x14ac:dyDescent="0.25">
      <c r="A42" s="153"/>
    </row>
    <row r="43" spans="1:20" x14ac:dyDescent="0.25">
      <c r="A43" s="152"/>
    </row>
    <row r="44" spans="1:20" x14ac:dyDescent="0.25">
      <c r="A44" s="152"/>
    </row>
    <row r="45" spans="1:20" x14ac:dyDescent="0.25">
      <c r="A45" s="152"/>
    </row>
    <row r="46" spans="1:20" x14ac:dyDescent="0.25">
      <c r="A46" s="153"/>
    </row>
    <row r="47" spans="1:20" x14ac:dyDescent="0.25">
      <c r="A47" s="152"/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</row>
    <row r="48" spans="1:20" x14ac:dyDescent="0.25">
      <c r="A48" s="153"/>
    </row>
    <row r="49" spans="1:1" x14ac:dyDescent="0.25">
      <c r="A49" s="152"/>
    </row>
    <row r="50" spans="1:1" x14ac:dyDescent="0.25">
      <c r="A50" s="171"/>
    </row>
    <row r="93" spans="2:21" x14ac:dyDescent="0.25"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5"/>
    </row>
    <row r="138" spans="2:20" ht="14.25" customHeight="1" x14ac:dyDescent="0.25"/>
    <row r="139" spans="2:20" x14ac:dyDescent="0.25"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</row>
    <row r="185" spans="2:21" x14ac:dyDescent="0.25"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5"/>
    </row>
    <row r="230" spans="2:20" x14ac:dyDescent="0.25"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</row>
    <row r="276" spans="2:20" x14ac:dyDescent="0.25">
      <c r="B276" s="147"/>
      <c r="C276" s="147"/>
      <c r="D276" s="147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</row>
  </sheetData>
  <sheetProtection algorithmName="SHA-512" hashValue="1dCvW/0PDT0IiE4dNA+HYsshrzafKzKm0EFYtD3jOZlASWHYlQlZkTCP04UFZhVN4itkCFiBa94GeXw2kZ1AOg==" saltValue="shyKpc7qhUu0J9bqUCTLVA==" spinCount="100000" sheet="1" objects="1" scenarios="1"/>
  <pageMargins left="0.25" right="0.25" top="0.75" bottom="0.75" header="0.3" footer="0.3"/>
  <pageSetup paperSize="9" scale="65" orientation="landscape" r:id="rId1"/>
  <rowBreaks count="5" manualBreakCount="5">
    <brk id="46" max="21" man="1"/>
    <brk id="92" max="21" man="1"/>
    <brk id="138" max="21" man="1"/>
    <brk id="184" max="21" man="1"/>
    <brk id="229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87"/>
  <sheetViews>
    <sheetView zoomScale="90" zoomScaleNormal="90" workbookViewId="0">
      <selection activeCell="A3" sqref="A3"/>
    </sheetView>
  </sheetViews>
  <sheetFormatPr defaultColWidth="9.140625" defaultRowHeight="15" x14ac:dyDescent="0.25"/>
  <cols>
    <col min="1" max="16384" width="9.140625" style="7"/>
  </cols>
  <sheetData>
    <row r="2" spans="1:20" ht="18" x14ac:dyDescent="0.25">
      <c r="A2" s="142" t="s">
        <v>609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0" ht="18" x14ac:dyDescent="0.25">
      <c r="A3" s="144"/>
      <c r="B3" s="7" t="s">
        <v>543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7" spans="2:20" x14ac:dyDescent="0.25"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</row>
    <row r="67" spans="22:24" x14ac:dyDescent="0.25">
      <c r="V67"/>
    </row>
    <row r="78" spans="22:24" x14ac:dyDescent="0.25">
      <c r="X78"/>
    </row>
    <row r="91" spans="2:23" x14ac:dyDescent="0.25">
      <c r="W91"/>
    </row>
    <row r="95" spans="2:23" x14ac:dyDescent="0.25"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</row>
    <row r="138" spans="2:24" x14ac:dyDescent="0.25">
      <c r="X138"/>
    </row>
    <row r="141" spans="2:24" x14ac:dyDescent="0.25"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</row>
    <row r="187" spans="2:20" x14ac:dyDescent="0.25"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</row>
  </sheetData>
  <sheetProtection algorithmName="SHA-512" hashValue="tfkSLKoTfC+n39QWzkSaly5m/KdZI/qSMk1dhOyLBjr7FTHQ2ZeVqtw7cuxykt09+pRZCAPbnqlYdYy3jFiR6A==" saltValue="OAm+qD3G/xeUTGj0ht1xCA==" spinCount="100000" sheet="1" objects="1" scenarios="1"/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37</vt:i4>
      </vt:variant>
    </vt:vector>
  </HeadingPairs>
  <TitlesOfParts>
    <vt:vector size="42" baseType="lpstr">
      <vt:lpstr>Vkladani_dat</vt:lpstr>
      <vt:lpstr>Tisk_Kult</vt:lpstr>
      <vt:lpstr>Kopirovani</vt:lpstr>
      <vt:lpstr>Definice</vt:lpstr>
      <vt:lpstr>Pokyny</vt:lpstr>
      <vt:lpstr>Definice!_bookmark0</vt:lpstr>
      <vt:lpstr>Definice!_bookmark1</vt:lpstr>
      <vt:lpstr>Definice!_bookmark10</vt:lpstr>
      <vt:lpstr>Definice!_bookmark11</vt:lpstr>
      <vt:lpstr>Definice!_bookmark12</vt:lpstr>
      <vt:lpstr>Definice!_bookmark13</vt:lpstr>
      <vt:lpstr>Definice!_bookmark14</vt:lpstr>
      <vt:lpstr>Definice!_bookmark15</vt:lpstr>
      <vt:lpstr>Definice!_bookmark16</vt:lpstr>
      <vt:lpstr>Definice!_bookmark17</vt:lpstr>
      <vt:lpstr>Definice!_bookmark18</vt:lpstr>
      <vt:lpstr>Definice!_bookmark19</vt:lpstr>
      <vt:lpstr>Definice!_bookmark2</vt:lpstr>
      <vt:lpstr>Definice!_bookmark20</vt:lpstr>
      <vt:lpstr>Definice!_bookmark21</vt:lpstr>
      <vt:lpstr>Definice!_bookmark22</vt:lpstr>
      <vt:lpstr>Definice!_bookmark23</vt:lpstr>
      <vt:lpstr>Definice!_bookmark24</vt:lpstr>
      <vt:lpstr>Definice!_bookmark25</vt:lpstr>
      <vt:lpstr>Definice!_bookmark3</vt:lpstr>
      <vt:lpstr>Definice!_bookmark4</vt:lpstr>
      <vt:lpstr>Definice!_bookmark5</vt:lpstr>
      <vt:lpstr>Definice!_bookmark6</vt:lpstr>
      <vt:lpstr>Definice!_bookmark7</vt:lpstr>
      <vt:lpstr>Definice!_bookmark8</vt:lpstr>
      <vt:lpstr>Definice!_bookmark9</vt:lpstr>
      <vt:lpstr>Vkladani_dat!_ftn1</vt:lpstr>
      <vt:lpstr>Vkladani_dat!_ftn2</vt:lpstr>
      <vt:lpstr>Vkladani_dat!_ftn3</vt:lpstr>
      <vt:lpstr>Vkladani_dat!_Toc326153052</vt:lpstr>
      <vt:lpstr>Vkladani_dat!_Toc326153053</vt:lpstr>
      <vt:lpstr>Vkladani_dat!_Toc326153054</vt:lpstr>
      <vt:lpstr>Definice!Oblast_tisku</vt:lpstr>
      <vt:lpstr>Tisk_Kult!Oblast_tisku</vt:lpstr>
      <vt:lpstr>Vkladani_dat!Oblast_tisku</vt:lpstr>
      <vt:lpstr>Tisk_Kult!OLE_LINK1</vt:lpstr>
      <vt:lpstr>Pokyny!OLE_LINK2</vt:lpstr>
    </vt:vector>
  </TitlesOfParts>
  <Company>National Library 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Lucie</dc:creator>
  <cp:lastModifiedBy>Semrád Jaro</cp:lastModifiedBy>
  <cp:lastPrinted>2024-06-01T14:29:31Z</cp:lastPrinted>
  <dcterms:created xsi:type="dcterms:W3CDTF">2020-09-24T11:01:21Z</dcterms:created>
  <dcterms:modified xsi:type="dcterms:W3CDTF">2024-07-09T21:17:07Z</dcterms:modified>
</cp:coreProperties>
</file>