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D024" lockStructure="1"/>
  <bookViews>
    <workbookView xWindow="-120" yWindow="-120" windowWidth="25440" windowHeight="15720"/>
  </bookViews>
  <sheets>
    <sheet name="Vkladani_dat" sheetId="5" r:id="rId1"/>
    <sheet name="Tisk_Kult" sheetId="12" r:id="rId2"/>
    <sheet name="Kopirovani" sheetId="14" r:id="rId3"/>
    <sheet name="Definice" sheetId="15" r:id="rId4"/>
    <sheet name="Pokyny" sheetId="16" r:id="rId5"/>
  </sheets>
  <definedNames>
    <definedName name="_ftn1" localSheetId="0">Vkladani_dat!$A$50</definedName>
    <definedName name="_ftn2" localSheetId="0">Vkladani_dat!$A$51</definedName>
    <definedName name="_ftn3" localSheetId="0">Vkladani_dat!$A$52</definedName>
    <definedName name="_ftnref1" localSheetId="0">Vkladani_dat!#REF!</definedName>
    <definedName name="_ftnref2" localSheetId="0">Vkladani_dat!#REF!</definedName>
    <definedName name="_ftnref3" localSheetId="0">Vkladani_dat!#REF!</definedName>
    <definedName name="_Toc184593579" localSheetId="3">Definice!#REF!</definedName>
    <definedName name="_Toc326153052" localSheetId="0">Vkladani_dat!$A$15</definedName>
    <definedName name="_Toc326153053" localSheetId="0">Vkladani_dat!$A$36</definedName>
    <definedName name="_Toc326153054" localSheetId="0">Vkladani_dat!$A$49</definedName>
    <definedName name="Def_01" localSheetId="3">Definice!$A$5</definedName>
    <definedName name="Def_02" localSheetId="3">Definice!$A$6</definedName>
    <definedName name="Def_03" localSheetId="3">Definice!$A$9</definedName>
    <definedName name="Def_04" localSheetId="3">Definice!$A$10</definedName>
    <definedName name="Def_05" localSheetId="3">Definice!$A$11</definedName>
    <definedName name="Def_06" localSheetId="3">Definice!$A$12</definedName>
    <definedName name="Def_07" localSheetId="3">Definice!$A$13</definedName>
    <definedName name="Def_08" localSheetId="3">Definice!$A$14</definedName>
    <definedName name="Def_09" localSheetId="3">Definice!$A$15</definedName>
    <definedName name="Def_10" localSheetId="3">Definice!$A$16</definedName>
    <definedName name="Def_100" localSheetId="3">Definice!$A$162</definedName>
    <definedName name="Def_101" localSheetId="3">Definice!$A$169</definedName>
    <definedName name="Def_102" localSheetId="3">Definice!$A$170</definedName>
    <definedName name="Def_103" localSheetId="3">Definice!$A$171</definedName>
    <definedName name="Def_104" localSheetId="3">Definice!$A$172</definedName>
    <definedName name="Def_105" localSheetId="3">Definice!$A$173</definedName>
    <definedName name="Def_106" localSheetId="3">Definice!$A$174</definedName>
    <definedName name="Def_107" localSheetId="3">Definice!$A$175</definedName>
    <definedName name="Def_108" localSheetId="3">Definice!$A$176</definedName>
    <definedName name="Def_109" localSheetId="3">Definice!$A$177</definedName>
    <definedName name="Def_11" localSheetId="3">Definice!$A$17</definedName>
    <definedName name="Def_110" localSheetId="3">Definice!$A$178</definedName>
    <definedName name="Def_111" localSheetId="3">Definice!$A$179</definedName>
    <definedName name="Def_112" localSheetId="3">Definice!$A$182</definedName>
    <definedName name="Def_113" localSheetId="3">Definice!$A$183</definedName>
    <definedName name="Def_114" localSheetId="3">Definice!$A$184</definedName>
    <definedName name="Def_115" localSheetId="3">Definice!$A$185</definedName>
    <definedName name="Def_116" localSheetId="3">Definice!$A$186</definedName>
    <definedName name="Def_12" localSheetId="3">Definice!$A$18</definedName>
    <definedName name="Def_13" localSheetId="3">Definice!$A$19</definedName>
    <definedName name="Def_14" localSheetId="3">Definice!$A$20</definedName>
    <definedName name="Def_15" localSheetId="3">Definice!$A$21</definedName>
    <definedName name="Def_16" localSheetId="3">Definice!$A$22</definedName>
    <definedName name="Def_17" localSheetId="3">Definice!$A$24</definedName>
    <definedName name="Def_18" localSheetId="3">Definice!$A$25</definedName>
    <definedName name="Def_19" localSheetId="3">Definice!$A$26</definedName>
    <definedName name="Def_20" localSheetId="3">Definice!$A$27</definedName>
    <definedName name="Def_21" localSheetId="3">Definice!$A$29</definedName>
    <definedName name="Def_22" localSheetId="3">Definice!$A$31</definedName>
    <definedName name="Def_23" localSheetId="3">Definice!$A$32</definedName>
    <definedName name="Def_24" localSheetId="3">Definice!$A$34</definedName>
    <definedName name="Def_25" localSheetId="3">Definice!$A$35</definedName>
    <definedName name="Def_26" localSheetId="3">Definice!$A$36</definedName>
    <definedName name="Def_27" localSheetId="3">Definice!$A$44</definedName>
    <definedName name="Def_28" localSheetId="3">Definice!$A$45</definedName>
    <definedName name="Def_29" localSheetId="3">Definice!$A$47</definedName>
    <definedName name="Def_30" localSheetId="3">Definice!$A$49</definedName>
    <definedName name="Def_31" localSheetId="3">Definice!$A$51</definedName>
    <definedName name="Def_32" localSheetId="3">Definice!$A$53</definedName>
    <definedName name="Def_33" localSheetId="3">Definice!$A$58</definedName>
    <definedName name="Def_34" localSheetId="3">Definice!$A$59</definedName>
    <definedName name="Def_35" localSheetId="3">Definice!$A$61</definedName>
    <definedName name="Def_36" localSheetId="3">Definice!$A$63</definedName>
    <definedName name="Def_37" localSheetId="3">Definice!$A$66</definedName>
    <definedName name="Def_38" localSheetId="3">Definice!$A$67</definedName>
    <definedName name="Def_39" localSheetId="3">Definice!$A$70</definedName>
    <definedName name="Def_40" localSheetId="3">Definice!$A$71</definedName>
    <definedName name="Def_41" localSheetId="3">Definice!$A$73</definedName>
    <definedName name="Def_42" localSheetId="3">Definice!$A$77</definedName>
    <definedName name="Def_43" localSheetId="3">Definice!$A$78</definedName>
    <definedName name="Def_44" localSheetId="3">Definice!$A$79</definedName>
    <definedName name="Def_45" localSheetId="3">Definice!$A$80</definedName>
    <definedName name="Def_46" localSheetId="3">Definice!$A$81</definedName>
    <definedName name="Def_47" localSheetId="3">Definice!$A$82</definedName>
    <definedName name="Def_48" localSheetId="3">Definice!$A$83</definedName>
    <definedName name="Def_49" localSheetId="3">Definice!$A$85</definedName>
    <definedName name="Def_50" localSheetId="3">Definice!$A$86</definedName>
    <definedName name="Def_51" localSheetId="3">Definice!$A$87</definedName>
    <definedName name="Def_52" localSheetId="3">Definice!$A$89</definedName>
    <definedName name="Def_53" localSheetId="3">Definice!$A$90</definedName>
    <definedName name="Def_54" localSheetId="3">Definice!$A$92</definedName>
    <definedName name="Def_55" localSheetId="3">Definice!$A$93</definedName>
    <definedName name="Def_56" localSheetId="3">Definice!$A$94</definedName>
    <definedName name="Def_57" localSheetId="3">Definice!$A$95</definedName>
    <definedName name="Def_58" localSheetId="3">Definice!$A$98</definedName>
    <definedName name="Def_59" localSheetId="3">Definice!$A$100</definedName>
    <definedName name="Def_60" localSheetId="3">Definice!$A$102</definedName>
    <definedName name="Def_61" localSheetId="3">Definice!$A$105</definedName>
    <definedName name="Def_62" localSheetId="3">Definice!$A$106</definedName>
    <definedName name="Def_63" localSheetId="3">Definice!$A$107</definedName>
    <definedName name="Def_64" localSheetId="3">Definice!$A$108</definedName>
    <definedName name="Def_65" localSheetId="3">Definice!$A$109</definedName>
    <definedName name="Def_66" localSheetId="3">Definice!$A$110</definedName>
    <definedName name="Def_67" localSheetId="3">Definice!$A$112</definedName>
    <definedName name="Def_68" localSheetId="3">Definice!$A$114</definedName>
    <definedName name="Def_69" localSheetId="3">Definice!$A$115</definedName>
    <definedName name="Def_70" localSheetId="3">Definice!$A$116</definedName>
    <definedName name="Def_71" localSheetId="3">Definice!$A$126</definedName>
    <definedName name="Def_72" localSheetId="3">Definice!$A$129</definedName>
    <definedName name="Def_73" localSheetId="3">Definice!$A$130</definedName>
    <definedName name="Def_74" localSheetId="3">Definice!$A$131</definedName>
    <definedName name="Def_75" localSheetId="3">Definice!$A$132</definedName>
    <definedName name="Def_76" localSheetId="3">Definice!$A$133</definedName>
    <definedName name="Def_77" localSheetId="3">Definice!$A$134</definedName>
    <definedName name="Def_78" localSheetId="3">Definice!$A$135</definedName>
    <definedName name="Def_79" localSheetId="3">Definice!$A$136</definedName>
    <definedName name="Def_80" localSheetId="3">Definice!$A$140</definedName>
    <definedName name="Def_81" localSheetId="3">Definice!$A$141</definedName>
    <definedName name="Def_82" localSheetId="3">Definice!$A$142</definedName>
    <definedName name="Def_83" localSheetId="3">Definice!$A$143</definedName>
    <definedName name="Def_84" localSheetId="3">Definice!$A$144</definedName>
    <definedName name="Def_85" localSheetId="3">Definice!$A$145</definedName>
    <definedName name="Def_86" localSheetId="3">Definice!$A$146</definedName>
    <definedName name="Def_87" localSheetId="3">Definice!$A$147</definedName>
    <definedName name="Def_88" localSheetId="3">Definice!$A$148</definedName>
    <definedName name="Def_89" localSheetId="3">Definice!$A$149</definedName>
    <definedName name="Def_90" localSheetId="3">Definice!$A$150</definedName>
    <definedName name="Def_91" localSheetId="3">Definice!$A$152</definedName>
    <definedName name="Def_92" localSheetId="3">Definice!$A$153</definedName>
    <definedName name="Def_93" localSheetId="3">Definice!$A$154</definedName>
    <definedName name="Def_94" localSheetId="3">Definice!$A$155</definedName>
    <definedName name="Def_95" localSheetId="3">Definice!$A$156</definedName>
    <definedName name="Def_96" localSheetId="3">Definice!$A$157</definedName>
    <definedName name="Def_97" localSheetId="3">Definice!#REF!</definedName>
    <definedName name="Def_98" localSheetId="3">Definice!$A$160</definedName>
    <definedName name="Def_99" localSheetId="3">Definice!$A$161</definedName>
    <definedName name="_xlnm.Print_Titles" localSheetId="2">Kopirovani!$2:$2</definedName>
    <definedName name="_xlnm.Print_Area" localSheetId="1">Tisk_Kult!$A$1:$AH$248</definedName>
    <definedName name="_xlnm.Print_Area" localSheetId="0">Vkladani_dat!$A$1:$I$176</definedName>
    <definedName name="OLE_LINK1" localSheetId="1">Tisk_Kult!$Q$188</definedName>
    <definedName name="Ř0414" localSheetId="4">Pokyny!$A$83</definedName>
  </definedNames>
  <calcPr calcId="145621"/>
</workbook>
</file>

<file path=xl/calcChain.xml><?xml version="1.0" encoding="utf-8"?>
<calcChain xmlns="http://schemas.openxmlformats.org/spreadsheetml/2006/main">
  <c r="I79" i="5" l="1"/>
  <c r="I78" i="5"/>
  <c r="I131" i="5"/>
  <c r="I129" i="5"/>
  <c r="I127" i="5"/>
  <c r="L218" i="12"/>
  <c r="L213" i="12"/>
  <c r="L211" i="12"/>
  <c r="L209" i="12"/>
  <c r="L207" i="12"/>
  <c r="L204" i="12"/>
  <c r="L202" i="12"/>
  <c r="L199" i="12"/>
  <c r="L197" i="12"/>
  <c r="L194" i="12"/>
  <c r="L191" i="12"/>
  <c r="L189" i="12"/>
  <c r="L185" i="12"/>
  <c r="L177" i="12"/>
  <c r="L173" i="12"/>
  <c r="L170" i="12"/>
  <c r="L167" i="12"/>
  <c r="L164" i="12"/>
  <c r="L162" i="12"/>
  <c r="L159" i="12"/>
  <c r="L157" i="12"/>
  <c r="L155" i="12"/>
  <c r="L151" i="12"/>
  <c r="L149" i="12"/>
  <c r="L147" i="12"/>
  <c r="L145" i="12"/>
  <c r="L135" i="12"/>
  <c r="N132" i="12"/>
  <c r="L132" i="12"/>
  <c r="L130" i="12"/>
  <c r="L127" i="12"/>
  <c r="L125" i="12"/>
  <c r="L123" i="12"/>
  <c r="L121" i="12"/>
  <c r="L117" i="12"/>
  <c r="L114" i="12"/>
  <c r="L111" i="12"/>
  <c r="AE96" i="12"/>
  <c r="AE95" i="12"/>
  <c r="AE92" i="12"/>
  <c r="AE89" i="12"/>
  <c r="AE86" i="12"/>
  <c r="AE83" i="12"/>
  <c r="AE80" i="12"/>
  <c r="AE77" i="12"/>
  <c r="AE75" i="12"/>
  <c r="AE73" i="12"/>
  <c r="AE71" i="12"/>
  <c r="AE68" i="12"/>
  <c r="AE59" i="12"/>
  <c r="AE57" i="12"/>
  <c r="AE55" i="12"/>
  <c r="AE53" i="12"/>
  <c r="AE51" i="12"/>
  <c r="AE49" i="12"/>
  <c r="AE47" i="12"/>
  <c r="AE45" i="12"/>
  <c r="AE43" i="12"/>
  <c r="AE41" i="12"/>
  <c r="AE39" i="12"/>
  <c r="AE38" i="12"/>
  <c r="AE36" i="12"/>
  <c r="AE34" i="12"/>
  <c r="AE32" i="12"/>
  <c r="D138" i="14"/>
  <c r="D137" i="14"/>
  <c r="D135" i="14"/>
  <c r="D133" i="14"/>
  <c r="D132" i="14"/>
  <c r="D131" i="14"/>
  <c r="D130" i="14"/>
  <c r="D129" i="14"/>
  <c r="D128" i="14"/>
  <c r="D127" i="14"/>
  <c r="D126" i="14"/>
  <c r="D125" i="14"/>
  <c r="D124" i="14"/>
  <c r="D123" i="14"/>
  <c r="D121" i="14"/>
  <c r="D120" i="14"/>
  <c r="D118" i="14"/>
  <c r="D117" i="14"/>
  <c r="D116" i="14"/>
  <c r="D115" i="14"/>
  <c r="D114" i="14"/>
  <c r="D113" i="14"/>
  <c r="D111" i="14"/>
  <c r="D110" i="14"/>
  <c r="D109" i="14"/>
  <c r="D108" i="14"/>
  <c r="D107" i="14"/>
  <c r="D106" i="14"/>
  <c r="D105" i="14"/>
  <c r="D104" i="14"/>
  <c r="D103" i="14"/>
  <c r="D102" i="14"/>
  <c r="D101" i="14"/>
  <c r="D100" i="14"/>
  <c r="D99" i="14"/>
  <c r="D98" i="14"/>
  <c r="D97" i="14"/>
  <c r="D96" i="14"/>
  <c r="D95" i="14"/>
  <c r="D94" i="14"/>
  <c r="D93" i="14"/>
  <c r="D92" i="14"/>
  <c r="D91" i="14"/>
  <c r="D90" i="14"/>
  <c r="D89"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2" i="14"/>
  <c r="D31" i="14"/>
  <c r="D30" i="14"/>
  <c r="D27" i="14"/>
  <c r="D26" i="14"/>
  <c r="D25" i="14"/>
  <c r="D24" i="14"/>
  <c r="D23" i="14"/>
  <c r="D22" i="14"/>
  <c r="D21" i="14"/>
  <c r="D20" i="14"/>
  <c r="D19" i="14"/>
  <c r="D18" i="14"/>
  <c r="D17" i="14"/>
  <c r="D16" i="14"/>
  <c r="D15" i="14"/>
  <c r="D14" i="14"/>
  <c r="D13" i="14"/>
  <c r="D12" i="14"/>
  <c r="D11" i="14"/>
  <c r="D10" i="14"/>
  <c r="D8" i="14"/>
  <c r="D7" i="14"/>
  <c r="D6" i="14"/>
  <c r="D5" i="14"/>
  <c r="D4" i="14"/>
  <c r="D3" i="14"/>
  <c r="D2" i="14"/>
  <c r="D1" i="14"/>
  <c r="AG16" i="12"/>
  <c r="AG17" i="12"/>
  <c r="AG18" i="12"/>
  <c r="AG19" i="12"/>
  <c r="AG20" i="12"/>
  <c r="AD174" i="12"/>
  <c r="I128" i="5"/>
  <c r="I126" i="5"/>
  <c r="I101" i="5"/>
  <c r="I88" i="5"/>
  <c r="I86" i="5"/>
  <c r="I84" i="5"/>
  <c r="I83" i="5"/>
  <c r="I81" i="5"/>
  <c r="N147" i="12"/>
  <c r="N145" i="12"/>
  <c r="N134" i="12"/>
  <c r="L134" i="12"/>
  <c r="L89" i="12"/>
  <c r="L84" i="12"/>
  <c r="L82" i="12"/>
  <c r="G160" i="5"/>
  <c r="D122" i="14" s="1"/>
  <c r="G153" i="5"/>
  <c r="D119" i="14"/>
  <c r="G146" i="5"/>
  <c r="D112" i="14"/>
  <c r="G47" i="5"/>
  <c r="L96" i="12"/>
  <c r="D33" i="14"/>
  <c r="L95" i="12"/>
  <c r="L91" i="12"/>
  <c r="L80" i="12"/>
  <c r="F226" i="12"/>
  <c r="AG226" i="12" s="1"/>
  <c r="G53" i="5"/>
  <c r="AE30" i="12" s="1"/>
  <c r="D35" i="14"/>
  <c r="AG14" i="12"/>
  <c r="AG13" i="12"/>
  <c r="AG12" i="12"/>
  <c r="AG11" i="12"/>
  <c r="I82" i="5"/>
  <c r="I80" i="5"/>
  <c r="T228" i="12"/>
  <c r="T227" i="12"/>
  <c r="K228" i="12"/>
  <c r="AG228" i="12" s="1"/>
  <c r="K227" i="12"/>
  <c r="AG227" i="12" s="1"/>
  <c r="H228" i="12"/>
  <c r="H227" i="12"/>
  <c r="N228" i="12"/>
  <c r="N227" i="12"/>
  <c r="T226" i="12"/>
  <c r="N226" i="12"/>
  <c r="K226" i="12"/>
  <c r="H226" i="12"/>
  <c r="I130" i="5"/>
  <c r="I100" i="5"/>
  <c r="I46" i="5"/>
  <c r="I45" i="5"/>
  <c r="AD217" i="12"/>
  <c r="AD214" i="12"/>
  <c r="AD209" i="12"/>
  <c r="AD205" i="12"/>
  <c r="AD203" i="12"/>
  <c r="AD201" i="12"/>
  <c r="AD198" i="12"/>
  <c r="AD195" i="12"/>
  <c r="AD193" i="12"/>
  <c r="AD188" i="12"/>
  <c r="AD186" i="12"/>
  <c r="AD184" i="12"/>
  <c r="AD182" i="12"/>
  <c r="AD180" i="12"/>
  <c r="AD171" i="12"/>
  <c r="AD158" i="12"/>
  <c r="AD156" i="12"/>
  <c r="AD154" i="12"/>
  <c r="AD151" i="12"/>
  <c r="AD148" i="12"/>
  <c r="AD145" i="12"/>
  <c r="AD140" i="12"/>
  <c r="AD137" i="12"/>
  <c r="AD134" i="12"/>
  <c r="AD131" i="12"/>
  <c r="AD128" i="12"/>
  <c r="AD125" i="12"/>
  <c r="AD122" i="12"/>
  <c r="AD118" i="12"/>
  <c r="AD115" i="12"/>
  <c r="AD112" i="12"/>
  <c r="L216" i="12"/>
  <c r="L72" i="12"/>
  <c r="L71" i="12"/>
  <c r="L69" i="12"/>
  <c r="L67" i="12"/>
  <c r="L65" i="12"/>
  <c r="L63" i="12"/>
  <c r="L61" i="12"/>
  <c r="L59" i="12"/>
  <c r="L57" i="12"/>
  <c r="L55" i="12"/>
  <c r="L53" i="12"/>
  <c r="L51" i="12"/>
  <c r="L49" i="12"/>
  <c r="L47" i="12"/>
  <c r="L45" i="12"/>
  <c r="L39" i="12"/>
  <c r="N28" i="12"/>
  <c r="J28" i="12"/>
  <c r="I27" i="12"/>
  <c r="F26" i="12"/>
  <c r="D24" i="12"/>
  <c r="D22" i="12"/>
  <c r="D20" i="12"/>
  <c r="D19" i="12"/>
  <c r="A17" i="12"/>
  <c r="M14" i="12"/>
  <c r="C14" i="12"/>
  <c r="A12" i="12"/>
  <c r="G118" i="5"/>
  <c r="L187" i="12" s="1"/>
  <c r="G174" i="5"/>
  <c r="AD211" i="12" s="1"/>
  <c r="D136" i="14"/>
  <c r="AD160" i="12"/>
  <c r="G43" i="5"/>
  <c r="G42" i="5" s="1"/>
  <c r="G19" i="5"/>
  <c r="I32" i="5" s="1"/>
  <c r="L88" i="12"/>
  <c r="D29" i="14"/>
  <c r="G172" i="5"/>
  <c r="AD207" i="12" s="1"/>
  <c r="AD177" i="12"/>
  <c r="I174" i="5"/>
  <c r="I170" i="5"/>
  <c r="AD142" i="12"/>
  <c r="I173" i="5"/>
  <c r="J172" i="5"/>
  <c r="L86" i="12" l="1"/>
  <c r="D28" i="14"/>
  <c r="I68" i="5"/>
  <c r="L42" i="12"/>
  <c r="D134" i="14"/>
  <c r="D88" i="14"/>
  <c r="G52" i="5"/>
  <c r="I19" i="5"/>
  <c r="I18" i="5"/>
  <c r="J174" i="5"/>
  <c r="D9" i="14"/>
  <c r="I53" i="5"/>
  <c r="D34" i="14" l="1"/>
  <c r="AE28" i="12"/>
</calcChain>
</file>

<file path=xl/comments1.xml><?xml version="1.0" encoding="utf-8"?>
<comments xmlns="http://schemas.openxmlformats.org/spreadsheetml/2006/main">
  <authors>
    <author>Doma</author>
  </authors>
  <commentList>
    <comment ref="H90" authorId="0">
      <text>
        <r>
          <rPr>
            <sz val="9"/>
            <color indexed="81"/>
            <rFont val="Tahoma"/>
            <family val="2"/>
            <charset val="238"/>
          </rPr>
          <t xml:space="preserve">Pouze u knihovny uvedené dočasně mimo provoz nebo u knihovny zrušené je možné vykázat nulu.
</t>
        </r>
      </text>
    </comment>
    <comment ref="H95" authorId="0">
      <text>
        <r>
          <rPr>
            <sz val="9"/>
            <color indexed="81"/>
            <rFont val="Tahoma"/>
            <family val="2"/>
            <charset val="238"/>
          </rPr>
          <t xml:space="preserve">Pouze u knihovny uvedené dočasně mimo provoz nebo u knihovny zrušené je možné vykázat nulu.
</t>
        </r>
      </text>
    </comment>
    <comment ref="H117" authorId="0">
      <text>
        <r>
          <rPr>
            <sz val="9"/>
            <color indexed="81"/>
            <rFont val="Tahoma"/>
            <family val="2"/>
            <charset val="238"/>
          </rPr>
          <t xml:space="preserve">Počet zaměstnanců (fyzické osoby) v hlavním pracovním poměru k 31.12. Tzn. zaměstnanci s pracovní smlouvou, jejíž součástí je zařazení do platové třídy a stupně dle vzdělání zaměstnance.
</t>
        </r>
      </text>
    </comment>
    <comment ref="H128" authorId="0">
      <text>
        <r>
          <rPr>
            <sz val="9"/>
            <color indexed="81"/>
            <rFont val="Tahoma"/>
            <family val="2"/>
            <charset val="238"/>
          </rPr>
          <t xml:space="preserve">Vztahuje se na osoby pracující na základě smlouvy (licenční smlouvy, autorské dohody, smlouvy o spolupráci, smlouvy o dílo aj.), osoby samostatně výdělečně činné pracující ve vlastním podniku a pomáhající rodinné příslušníky. Nezahrnuje jednorázové služby. Pokud se alespoň jedna smlouva či dohoda vztahovala k odborné činnosti, uvede se pouze jednou jako odborný pracovník.
</t>
        </r>
      </text>
    </comment>
  </commentList>
</comments>
</file>

<file path=xl/sharedStrings.xml><?xml version="1.0" encoding="utf-8"?>
<sst xmlns="http://schemas.openxmlformats.org/spreadsheetml/2006/main" count="1340" uniqueCount="1171">
  <si>
    <t>Studijní místa</t>
  </si>
  <si>
    <t>WiFi pro uživatele</t>
  </si>
  <si>
    <t>II. Uživatelé</t>
  </si>
  <si>
    <t>Osobní náklady</t>
  </si>
  <si>
    <t>0101</t>
  </si>
  <si>
    <t>0102</t>
  </si>
  <si>
    <t>0103</t>
  </si>
  <si>
    <t>0104</t>
  </si>
  <si>
    <t>0105</t>
  </si>
  <si>
    <t>0106</t>
  </si>
  <si>
    <t>0107</t>
  </si>
  <si>
    <t>0108</t>
  </si>
  <si>
    <t>0109</t>
  </si>
  <si>
    <t>0110</t>
  </si>
  <si>
    <t>0112</t>
  </si>
  <si>
    <t>0113</t>
  </si>
  <si>
    <t>0114</t>
  </si>
  <si>
    <t>0115</t>
  </si>
  <si>
    <t>0116</t>
  </si>
  <si>
    <t>0117</t>
  </si>
  <si>
    <t>0201</t>
  </si>
  <si>
    <t>0301</t>
  </si>
  <si>
    <t>0302</t>
  </si>
  <si>
    <t>0303</t>
  </si>
  <si>
    <t>0304</t>
  </si>
  <si>
    <t>0305</t>
  </si>
  <si>
    <t>0306</t>
  </si>
  <si>
    <t>0307</t>
  </si>
  <si>
    <t>0308</t>
  </si>
  <si>
    <t>0309</t>
  </si>
  <si>
    <t>0310</t>
  </si>
  <si>
    <t>0311</t>
  </si>
  <si>
    <t>0312</t>
  </si>
  <si>
    <t>0313</t>
  </si>
  <si>
    <t>0314</t>
  </si>
  <si>
    <t>0315</t>
  </si>
  <si>
    <t>0316</t>
  </si>
  <si>
    <t>0317</t>
  </si>
  <si>
    <t>krásná literatura</t>
  </si>
  <si>
    <t>zvukově obrazové</t>
  </si>
  <si>
    <t>obrazové</t>
  </si>
  <si>
    <t>Periodika počet exemplářů</t>
  </si>
  <si>
    <t>Volný výběr počet k.j.</t>
  </si>
  <si>
    <t xml:space="preserve">Úbytky </t>
  </si>
  <si>
    <t>zvukové</t>
  </si>
  <si>
    <t>jiné</t>
  </si>
  <si>
    <t>Prezenční výpůjčky evidované</t>
  </si>
  <si>
    <t>Hodiny pro veřejnost týdně</t>
  </si>
  <si>
    <t>Webová  stránka knihovny</t>
  </si>
  <si>
    <t>Elektronický katalog na internetu</t>
  </si>
  <si>
    <t>VŠ knih.</t>
  </si>
  <si>
    <t>VOŠ knih.</t>
  </si>
  <si>
    <t>VŠ ostatní</t>
  </si>
  <si>
    <t>VOŠ ostatní</t>
  </si>
  <si>
    <t>SŠ knih.</t>
  </si>
  <si>
    <t>SŠ ostatní</t>
  </si>
  <si>
    <t>ostatní zaměst.</t>
  </si>
  <si>
    <t>Ostatní provozní výnosy</t>
  </si>
  <si>
    <t>Ostatní provozní náklady</t>
  </si>
  <si>
    <t>Investiční výdaje celkem</t>
  </si>
  <si>
    <t>I. KNIHOVNÍ FOND</t>
  </si>
  <si>
    <t>Č. ř.</t>
  </si>
  <si>
    <t>Celkem</t>
  </si>
  <si>
    <t>a</t>
  </si>
  <si>
    <t>v tom (z řádku 0102)</t>
  </si>
  <si>
    <t>naučná literatura</t>
  </si>
  <si>
    <t>mikrografické dokumenty</t>
  </si>
  <si>
    <t>kartografické dokumenty</t>
  </si>
  <si>
    <t>tištěné hudebniny</t>
  </si>
  <si>
    <t>elektronické dokumenty</t>
  </si>
  <si>
    <t>II. UŽIVATELÉ</t>
  </si>
  <si>
    <t>návštěvníci půjčoven a studoven</t>
  </si>
  <si>
    <t>návštěvníci vzdělávacích akcí</t>
  </si>
  <si>
    <t>III. VÝPŮJČKY</t>
  </si>
  <si>
    <t>naučná literatura dospělým uživatelům (knihy)</t>
  </si>
  <si>
    <t>krásná literatura dospělým uživatelům (knihy)</t>
  </si>
  <si>
    <t>naučná literatura dětem (knihy)</t>
  </si>
  <si>
    <t>krásná literatura dětem (knihy)</t>
  </si>
  <si>
    <t>výpůjčky periodik</t>
  </si>
  <si>
    <t>I. Knih. fond</t>
  </si>
  <si>
    <t>Stav knih.fondu minulého roku</t>
  </si>
  <si>
    <t>Knih. jednotky sledovaného r.</t>
  </si>
  <si>
    <t xml:space="preserve">  naučná literatura </t>
  </si>
  <si>
    <t xml:space="preserve">  krásná literatura </t>
  </si>
  <si>
    <t xml:space="preserve">  mikrografické dokumenty</t>
  </si>
  <si>
    <t xml:space="preserve">  kartografické dokumenty</t>
  </si>
  <si>
    <t xml:space="preserve">  tištěné hudebniny</t>
  </si>
  <si>
    <t xml:space="preserve">  zvukové</t>
  </si>
  <si>
    <t xml:space="preserve">  zvukově obrazové</t>
  </si>
  <si>
    <t xml:space="preserve">  obrazové</t>
  </si>
  <si>
    <t xml:space="preserve">  elektronické dokumenty</t>
  </si>
  <si>
    <t xml:space="preserve">  jiné</t>
  </si>
  <si>
    <t xml:space="preserve">Přírůstky </t>
  </si>
  <si>
    <t>Uživatelé registr. celkem</t>
  </si>
  <si>
    <t>Návštěvnici - fyzické návštěvy</t>
  </si>
  <si>
    <t>III.Výpůjčky</t>
  </si>
  <si>
    <t xml:space="preserve">  naučná dospělým (knihy)</t>
  </si>
  <si>
    <t xml:space="preserve">  krásná dospělým (knihy)</t>
  </si>
  <si>
    <t xml:space="preserve">  naučná dětem (knihy)</t>
  </si>
  <si>
    <t xml:space="preserve">  krásná dětem (knihy)</t>
  </si>
  <si>
    <t xml:space="preserve">  výpůjčky periodik</t>
  </si>
  <si>
    <t>IV.Další údaje</t>
  </si>
  <si>
    <t>Výměnné fondy- svazky jiným</t>
  </si>
  <si>
    <t>Výměnné fondy -sv. od jiných</t>
  </si>
  <si>
    <t>Profesní vzdělávání (hodiny)</t>
  </si>
  <si>
    <t>Splněný standard (fyz. osoby)</t>
  </si>
  <si>
    <t>Kulturní, komunit. akce (veřejnost)</t>
  </si>
  <si>
    <t>Vzdělávací akce (veřejnost)</t>
  </si>
  <si>
    <t>Neperiodické publikace</t>
  </si>
  <si>
    <t xml:space="preserve">  náklad</t>
  </si>
  <si>
    <t xml:space="preserve">Periodický tisk           </t>
  </si>
  <si>
    <t>Vydané elektronické dokum.</t>
  </si>
  <si>
    <t xml:space="preserve">Plocha knihovny      </t>
  </si>
  <si>
    <t xml:space="preserve">Počítače s internetem </t>
  </si>
  <si>
    <t>Kopírovací služby</t>
  </si>
  <si>
    <t>V.Elektronické</t>
  </si>
  <si>
    <t>Návštěvy webu knihovny</t>
  </si>
  <si>
    <t>Vlastní specializ. databáze</t>
  </si>
  <si>
    <t>Licence EIZ</t>
  </si>
  <si>
    <t>Zobrazené digitální dokum.</t>
  </si>
  <si>
    <t>Návštěvy online kultur. akcí</t>
  </si>
  <si>
    <t>Návštěvy online vzdělávacích akcí</t>
  </si>
  <si>
    <t>VI. Zaměst.</t>
  </si>
  <si>
    <t>VII.Příjmy</t>
  </si>
  <si>
    <t>Tržby vlastní</t>
  </si>
  <si>
    <t xml:space="preserve">  z toho z hlavní činnosti</t>
  </si>
  <si>
    <t>Příspěvky, granty - stát</t>
  </si>
  <si>
    <t>Příspěvky, granty - kraj</t>
  </si>
  <si>
    <t>Příspěvky, granty - obec</t>
  </si>
  <si>
    <t>Příspěvky, granty - ostatní</t>
  </si>
  <si>
    <t>Příspěvky, granty - zahraniční</t>
  </si>
  <si>
    <t xml:space="preserve">  z toho z fondů EÚ</t>
  </si>
  <si>
    <t>Dary a sponzorské příspěvky</t>
  </si>
  <si>
    <t>Příjmy celkem</t>
  </si>
  <si>
    <t>Dotace na investice - stát</t>
  </si>
  <si>
    <t>Dotace na investice - kraj</t>
  </si>
  <si>
    <t>Dotace na investice - obec</t>
  </si>
  <si>
    <t>Dotace na investice - ostatní</t>
  </si>
  <si>
    <t>Dotace na investice - zahraniční</t>
  </si>
  <si>
    <t>Dotace na investice celkem</t>
  </si>
  <si>
    <t>VIII. Výdaje</t>
  </si>
  <si>
    <t>Spotřeba materiálu, energie…</t>
  </si>
  <si>
    <t xml:space="preserve">  z toho nájmy</t>
  </si>
  <si>
    <t xml:space="preserve">  mzdy</t>
  </si>
  <si>
    <t xml:space="preserve">  ostatní osobní náklady</t>
  </si>
  <si>
    <t xml:space="preserve">  zdravotní a sociální pojištění</t>
  </si>
  <si>
    <t xml:space="preserve">  zákonné sociální náklady</t>
  </si>
  <si>
    <t>Náklady na knih. fond celkem</t>
  </si>
  <si>
    <t xml:space="preserve">  nákup periodik</t>
  </si>
  <si>
    <t xml:space="preserve">  nákup licencí na EIZ</t>
  </si>
  <si>
    <t xml:space="preserve">Daně a poplatky </t>
  </si>
  <si>
    <t>Daň z příjmů</t>
  </si>
  <si>
    <t>Odpisy majetku</t>
  </si>
  <si>
    <t>Výdaje celkem</t>
  </si>
  <si>
    <t xml:space="preserve">  z toho výdaje na hlavní činnost</t>
  </si>
  <si>
    <t xml:space="preserve">  hmotný majetek</t>
  </si>
  <si>
    <t xml:space="preserve">  nehmotný majetek</t>
  </si>
  <si>
    <t>List pro vložení a kontrolu dat</t>
  </si>
  <si>
    <t>IČO</t>
  </si>
  <si>
    <t>Adresa</t>
  </si>
  <si>
    <t>Evidenční č. knihovny</t>
  </si>
  <si>
    <t>Telefon</t>
  </si>
  <si>
    <t>Kraj</t>
  </si>
  <si>
    <t>www stránky ZJ</t>
  </si>
  <si>
    <t>Zřizovatel</t>
  </si>
  <si>
    <t>Velikost obsluhované populace</t>
  </si>
  <si>
    <t>Bezbariérový přístup</t>
  </si>
  <si>
    <t>E-mail knihovny</t>
  </si>
  <si>
    <t>IV. DALŠÍ ÚDAJE</t>
  </si>
  <si>
    <t>Výměnné fondy</t>
  </si>
  <si>
    <t xml:space="preserve"> Stav knihovniho fondu celkem k 31.12. min. roku</t>
  </si>
  <si>
    <t xml:space="preserve"> Knihovní jednotky celkem k 31. 12. sledovaného roku</t>
  </si>
  <si>
    <t xml:space="preserve"> Počet exemplářů titulů docházejících periodik</t>
  </si>
  <si>
    <t xml:space="preserve"> Počet knihovních jednotek ve volném výběru</t>
  </si>
  <si>
    <t xml:space="preserve"> Přírůstky</t>
  </si>
  <si>
    <t xml:space="preserve"> Úbytky</t>
  </si>
  <si>
    <t xml:space="preserve"> Registrovaní uživatelé ve sledovaném období</t>
  </si>
  <si>
    <t xml:space="preserve"> Počet titulů vydaných neperiodických publikací 
 dle zák. č. 37/1995 Sb., ve znění pozdějších předpisů</t>
  </si>
  <si>
    <t xml:space="preserve"> Náklad (počet výtisků v ks)</t>
  </si>
  <si>
    <t xml:space="preserve"> Počet titulů vydaného periodického tisku 
 dle zák. č. 46/2000 Sb., ve znění pozdějších předpisů</t>
  </si>
  <si>
    <t xml:space="preserve"> Počet titulů vydaných elektronických dokumentů včetně 
 internetu</t>
  </si>
  <si>
    <t xml:space="preserve"> Plocha knihovny pro uživatele v m2</t>
  </si>
  <si>
    <t xml:space="preserve"> Počet studijních míst k 31.12.</t>
  </si>
  <si>
    <t xml:space="preserve"> Počet počítačů připojených na internet pro uživatele k 31. 12.</t>
  </si>
  <si>
    <t xml:space="preserve"> Připojení Wi-Fi v prostorách knihovny pro uživatele</t>
  </si>
  <si>
    <t xml:space="preserve"> Poskytujete uživatelům kopírovací služby</t>
  </si>
  <si>
    <t xml:space="preserve"> Počet hodin pro veřejnost týdně </t>
  </si>
  <si>
    <t>V. ELEKTRONICKÉ SLUŽBY KNIHOVNY</t>
  </si>
  <si>
    <t xml:space="preserve"> Webová stránka knihovny</t>
  </si>
  <si>
    <t xml:space="preserve"> Elektronický katalog knihovny na internetu</t>
  </si>
  <si>
    <t xml:space="preserve">VI. ZAMĚSTNANCI </t>
  </si>
  <si>
    <t>v tom</t>
  </si>
  <si>
    <t>odborní</t>
  </si>
  <si>
    <t xml:space="preserve"> VŠ knihovnického směru</t>
  </si>
  <si>
    <t xml:space="preserve"> VOŠ knihovnického směru</t>
  </si>
  <si>
    <t xml:space="preserve"> VŠ ostatní</t>
  </si>
  <si>
    <t xml:space="preserve"> VOŠ ostatní</t>
  </si>
  <si>
    <t xml:space="preserve"> SŠ knihovnického směru</t>
  </si>
  <si>
    <t xml:space="preserve"> SŠ ostatní</t>
  </si>
  <si>
    <t xml:space="preserve"> ostatní</t>
  </si>
  <si>
    <t>VII. PŘÍJMY, RESP. VÝNOSY</t>
  </si>
  <si>
    <t xml:space="preserve"> Tržby za vlastní výkony (výrobky, služby) a za zboží</t>
  </si>
  <si>
    <t xml:space="preserve">   z toho výnosy (příjmy) z hlavní činnosti</t>
  </si>
  <si>
    <t xml:space="preserve"> Příspěvky, dotace a granty na provoz ze stát. rozpočtu</t>
  </si>
  <si>
    <t xml:space="preserve"> Příspěvky, dotace a granty na provoz z rozpočtu kraje</t>
  </si>
  <si>
    <t xml:space="preserve"> Příspěvky, dotace a granty na provoz z rozpočtu obce</t>
  </si>
  <si>
    <t xml:space="preserve"> Příspěvky, dotace a granty na provoz ze zahraničí</t>
  </si>
  <si>
    <t xml:space="preserve">   z toho z fondů EU</t>
  </si>
  <si>
    <t xml:space="preserve"> Dary a sponzorské příspěvky</t>
  </si>
  <si>
    <t xml:space="preserve"> Ostatní provozní výnosy výše neuvedené</t>
  </si>
  <si>
    <t xml:space="preserve"> Příjmy (výnosy) celkem 
 (součet ř. 0701 + ř. 0703 až 0707 + ř. 0709 + ř. 0710)</t>
  </si>
  <si>
    <t xml:space="preserve"> Dotace a granty na investice ze státního rozpočtu</t>
  </si>
  <si>
    <t xml:space="preserve"> Dotace a granty na investice z rozpočtu kraje</t>
  </si>
  <si>
    <t xml:space="preserve"> Dotace a granty na investice z rozpočtu obce</t>
  </si>
  <si>
    <t xml:space="preserve"> Dotace a granty na investice od ostatních subjektů</t>
  </si>
  <si>
    <t xml:space="preserve"> Dotace a granty na investice ze zahraničí</t>
  </si>
  <si>
    <t xml:space="preserve"> Dotace a granty na investice celkem 
 (součet ř. 0712 až 0716)</t>
  </si>
  <si>
    <t xml:space="preserve">VIII. VÝDAJE, RESP. NÁKLADY </t>
  </si>
  <si>
    <t>z toho</t>
  </si>
  <si>
    <t xml:space="preserve"> Spotřeba materiálu, energie, zboží a služeb</t>
  </si>
  <si>
    <t xml:space="preserve">   z toho nájmy</t>
  </si>
  <si>
    <t xml:space="preserve"> Osobní náklady (součet ř. 0804 až 0807)</t>
  </si>
  <si>
    <t xml:space="preserve"> mzdy (resp. platy)</t>
  </si>
  <si>
    <t xml:space="preserve"> ostatní osobní náklady</t>
  </si>
  <si>
    <t xml:space="preserve"> náklady na zdravotní a sociální pojištění</t>
  </si>
  <si>
    <t xml:space="preserve"> zákonné sociální náklady</t>
  </si>
  <si>
    <t xml:space="preserve"> nákup a předplatné periodik</t>
  </si>
  <si>
    <t xml:space="preserve"> nákup a pořízení licencí na elektronické zdroje</t>
  </si>
  <si>
    <t xml:space="preserve"> Daně a poplatky (bez daně z příjmů)</t>
  </si>
  <si>
    <t xml:space="preserve"> Daň z příjmů (účt. skupina 59)</t>
  </si>
  <si>
    <t xml:space="preserve"> Odpisy dlouhodobého majetku</t>
  </si>
  <si>
    <t xml:space="preserve"> Ostatní provozní náklady výše neuvedené</t>
  </si>
  <si>
    <t xml:space="preserve"> Výdaje (náklady) celkem 
 (součet ř. 0801 + ř. 0803 + ř. 0811 až 0814)</t>
  </si>
  <si>
    <t xml:space="preserve">   z toho výdaje na hlavní činnost (z ř. 0815)</t>
  </si>
  <si>
    <t xml:space="preserve"> Investiční výdaje (na hmotný a nehmotný majetek) 
 celkem (součet ř. 818 a 819)</t>
  </si>
  <si>
    <t xml:space="preserve"> hmotný majetek</t>
  </si>
  <si>
    <t xml:space="preserve"> nehmotný majetek</t>
  </si>
  <si>
    <t xml:space="preserve"> Ministerstvo kultury, POB 119</t>
  </si>
  <si>
    <t xml:space="preserve"> </t>
  </si>
  <si>
    <t xml:space="preserve"> Kult (MK)  12-01</t>
  </si>
  <si>
    <t>120 21 PRAHA 2</t>
  </si>
  <si>
    <t>Schváleno ČSÚ pro Ministerstvo kultury</t>
  </si>
  <si>
    <t xml:space="preserve"> Roční výkaz o knihovně</t>
  </si>
  <si>
    <t>pozdějších předpisů. Údaje se zjišťují pro potřebu Ministerstva kultury, které odpovídá za jejich ochranu. Zpravodajská jednotka je povinna poskytnout všechny</t>
  </si>
  <si>
    <t xml:space="preserve"> požadované údaje. Děkujeme za spolupráci.</t>
  </si>
  <si>
    <t xml:space="preserve"> Název zpravodajské jednotky (včetně obce/města působení)</t>
  </si>
  <si>
    <t xml:space="preserve"> Organizační složka státu dle zák. č. 219/2000 Sb.*</t>
  </si>
  <si>
    <t>11</t>
  </si>
  <si>
    <t xml:space="preserve"> Organizační složka kraje dle zák. č.  129/2000 Sb.*</t>
  </si>
  <si>
    <t>12</t>
  </si>
  <si>
    <t xml:space="preserve"> Organizační složka obce dle zák. č.  128/2000 Sb.*</t>
  </si>
  <si>
    <t>13</t>
  </si>
  <si>
    <t xml:space="preserve"> IČO</t>
  </si>
  <si>
    <t>Evid. č. knihovny na MK</t>
  </si>
  <si>
    <t xml:space="preserve"> Organizační složka hl. m. Prahy dle zák. č. 131/2000 Sb.*</t>
  </si>
  <si>
    <t>14</t>
  </si>
  <si>
    <t xml:space="preserve"> Státní příspěvková organizace dle zák. č. 219/2000 Sb.*</t>
  </si>
  <si>
    <t xml:space="preserve"> Adresa</t>
  </si>
  <si>
    <t xml:space="preserve"> Příspěvková organizace kraje dle zák. č. 129/2000 Sb.*</t>
  </si>
  <si>
    <t xml:space="preserve"> Příspěvková organizace obce dle zák. č. 128/2000 Sb.*</t>
  </si>
  <si>
    <t xml:space="preserve"> Příspěvková organizace hl. m. Prahy dle zák. č. 131/2000 Sb.*</t>
  </si>
  <si>
    <t xml:space="preserve"> Telefon</t>
  </si>
  <si>
    <t xml:space="preserve"> Jiná (uvést jmenovitě)</t>
  </si>
  <si>
    <t xml:space="preserve"> Kraj</t>
  </si>
  <si>
    <t xml:space="preserve"> www stránky ZJ</t>
  </si>
  <si>
    <t>Č.ř.</t>
  </si>
  <si>
    <t xml:space="preserve"> E-mail</t>
  </si>
  <si>
    <t>1</t>
  </si>
  <si>
    <t xml:space="preserve"> Bezbariérový přístup (označte X)</t>
  </si>
  <si>
    <t>Ano</t>
  </si>
  <si>
    <t>Ne</t>
  </si>
  <si>
    <t>tistěné hudebniny</t>
  </si>
  <si>
    <t xml:space="preserve"> Počet knihovních jednotek ve volném výběru</t>
  </si>
  <si>
    <t>Dokončení oddíl IV</t>
  </si>
  <si>
    <t>Celkem v Kč</t>
  </si>
  <si>
    <t xml:space="preserve"> Příspěvky, dotace a granty na provoz od ostat. subjektů</t>
  </si>
  <si>
    <t>ANO</t>
  </si>
  <si>
    <t>NE</t>
  </si>
  <si>
    <t>IX. SÍŤ KNIHOVEN K 31. 12. sledovaného roku</t>
  </si>
  <si>
    <t>Národní knihovna ČR</t>
  </si>
  <si>
    <t>Moravská zemská knihovna v Brně</t>
  </si>
  <si>
    <t>Krajské knihovny</t>
  </si>
  <si>
    <t>Knihovny celkem</t>
  </si>
  <si>
    <t>b</t>
  </si>
  <si>
    <t xml:space="preserve"> Počet knihoven celkem</t>
  </si>
  <si>
    <t>0901</t>
  </si>
  <si>
    <t xml:space="preserve"> Počet poboček</t>
  </si>
  <si>
    <t>0902</t>
  </si>
  <si>
    <t>x</t>
  </si>
  <si>
    <t>0903</t>
  </si>
  <si>
    <t>Případné připojení komentáře s doplňujícími nebo vysvětlujícími údaji je vítáno.</t>
  </si>
  <si>
    <t xml:space="preserve"> Odesláno dne:</t>
  </si>
  <si>
    <t xml:space="preserve"> Razítko:</t>
  </si>
  <si>
    <t xml:space="preserve"> Výkaz vyplnil - jméno (hůlkovým písmem) a podpis:</t>
  </si>
  <si>
    <t xml:space="preserve"> Jméno (hůlkovým písmem) a podpis vedoucího</t>
  </si>
  <si>
    <t xml:space="preserve"> Telefon:</t>
  </si>
  <si>
    <t xml:space="preserve"> zpravodajské jednotky:</t>
  </si>
  <si>
    <t xml:space="preserve"> e-mail:</t>
  </si>
  <si>
    <t>Pouze knihy</t>
  </si>
  <si>
    <t>Zjišťuje se, zda wifi je nebo není, ne kolik (1=ano, 0=ne).</t>
  </si>
  <si>
    <t>Zjišťuje se, zda kopírování je nebo není, ne kolik (1=ano, 0=ne).</t>
  </si>
  <si>
    <t>Povolen pouze zápis znaků 0 nebo 1. Zjišťuje se, zda knihovna web má nebo nemá, ne počet webů.</t>
  </si>
  <si>
    <t>Povolen pouze zápis znaků 0 nebo 1. Zjišťuje se, zda knihovna el. katalog má nebo nemá, ne počet.</t>
  </si>
  <si>
    <t>Počet databází, které knihovna sama vytváří</t>
  </si>
  <si>
    <t>Počet elektronických informačních zdrojů získaných akvizicí (EIZ)</t>
  </si>
  <si>
    <t>Počet fyzických osob</t>
  </si>
  <si>
    <t>Například dotace VISK</t>
  </si>
  <si>
    <t>Například dotace na regionální funkce</t>
  </si>
  <si>
    <t>Uvede se vše včetně nákladů na knihovní fond.</t>
  </si>
  <si>
    <t>Obec působení</t>
  </si>
  <si>
    <t xml:space="preserve">Počet poboček </t>
  </si>
  <si>
    <t xml:space="preserve">    z ř. 0902 pojízdných</t>
  </si>
  <si>
    <t>Vysvětlivky</t>
  </si>
  <si>
    <t>Zjišťujeme, zda bezbariérový přístup je nebo není, ne kolik (1=ano, 0=ne).</t>
  </si>
  <si>
    <t>Číslo v ř. 0802 musí být menší nebo rovno ř. 0801 mínus ř. 0808.</t>
  </si>
  <si>
    <t>Číslo musí být menší nebo rovno ř. 0815</t>
  </si>
  <si>
    <t>Kontrola hospodaření</t>
  </si>
  <si>
    <t>Automatický součet ř. 0103 až 0113</t>
  </si>
  <si>
    <t>Kontrola: Ř. 0115 je menší nebo se rovná ř. 0102</t>
  </si>
  <si>
    <t>Číslo v ř. 0702 musí být menší nebo se rovná ř. 0701.</t>
  </si>
  <si>
    <t>Číslo v ř. 0708 musí být menší nebo se rovná ř. 0707.</t>
  </si>
  <si>
    <t>Číslo v ř. 0717 musí být menší nebo se rovná ř. 0716.</t>
  </si>
  <si>
    <t>Automatický součet ř. 0804 + 0805 + 0806 + 0807</t>
  </si>
  <si>
    <t>Číslo v ř. 0808 musí být větší nebo rovno součtu ř. 0809 + 0810 a zároveň jsou tyto náklady už zahrnuty i v ř. 0801.</t>
  </si>
  <si>
    <t>Pokud má knihovna investiční výdaje v ř. 0817, musí vykázat i odpisy v ř. 0813.</t>
  </si>
  <si>
    <t>Typ knihovny</t>
  </si>
  <si>
    <t>Počet poboček</t>
  </si>
  <si>
    <t>IX. Síť</t>
  </si>
  <si>
    <t>Hlavní město Praha</t>
  </si>
  <si>
    <r>
      <t>Středočeský </t>
    </r>
    <r>
      <rPr>
        <sz val="11"/>
        <color indexed="9"/>
        <rFont val="Calibri"/>
        <family val="2"/>
        <charset val="238"/>
      </rPr>
      <t>kraj</t>
    </r>
  </si>
  <si>
    <r>
      <t>Jihočeský </t>
    </r>
    <r>
      <rPr>
        <sz val="11"/>
        <color indexed="9"/>
        <rFont val="Calibri"/>
        <family val="2"/>
        <charset val="238"/>
      </rPr>
      <t>kraj</t>
    </r>
  </si>
  <si>
    <r>
      <t>Plzeňský </t>
    </r>
    <r>
      <rPr>
        <sz val="11"/>
        <color indexed="9"/>
        <rFont val="Calibri"/>
        <family val="2"/>
        <charset val="238"/>
      </rPr>
      <t>kraj</t>
    </r>
  </si>
  <si>
    <r>
      <t>Karlovarský </t>
    </r>
    <r>
      <rPr>
        <sz val="11"/>
        <color indexed="9"/>
        <rFont val="Calibri"/>
        <family val="2"/>
        <charset val="238"/>
      </rPr>
      <t>kraj</t>
    </r>
  </si>
  <si>
    <r>
      <t>Ústecký </t>
    </r>
    <r>
      <rPr>
        <sz val="11"/>
        <color indexed="9"/>
        <rFont val="Calibri"/>
        <family val="2"/>
        <charset val="238"/>
      </rPr>
      <t>kraj</t>
    </r>
  </si>
  <si>
    <r>
      <t>Liberecký </t>
    </r>
    <r>
      <rPr>
        <sz val="11"/>
        <color indexed="9"/>
        <rFont val="Calibri"/>
        <family val="2"/>
        <charset val="238"/>
      </rPr>
      <t>kraj</t>
    </r>
  </si>
  <si>
    <r>
      <t>Královéhradecký </t>
    </r>
    <r>
      <rPr>
        <sz val="11"/>
        <color indexed="9"/>
        <rFont val="Calibri"/>
        <family val="2"/>
        <charset val="238"/>
      </rPr>
      <t>kraj</t>
    </r>
  </si>
  <si>
    <r>
      <t>Pardubický </t>
    </r>
    <r>
      <rPr>
        <sz val="11"/>
        <color indexed="9"/>
        <rFont val="Calibri"/>
        <family val="2"/>
        <charset val="238"/>
      </rPr>
      <t>kraj</t>
    </r>
  </si>
  <si>
    <r>
      <t>Kraj</t>
    </r>
    <r>
      <rPr>
        <sz val="11"/>
        <color indexed="9"/>
        <rFont val="Calibri"/>
        <family val="2"/>
        <charset val="238"/>
      </rPr>
      <t> Vysočina</t>
    </r>
  </si>
  <si>
    <r>
      <t>Jihomoravský </t>
    </r>
    <r>
      <rPr>
        <sz val="11"/>
        <color indexed="9"/>
        <rFont val="Calibri"/>
        <family val="2"/>
        <charset val="238"/>
      </rPr>
      <t>kraj</t>
    </r>
  </si>
  <si>
    <r>
      <t>Zlínský </t>
    </r>
    <r>
      <rPr>
        <sz val="11"/>
        <color indexed="9"/>
        <rFont val="Calibri"/>
        <family val="2"/>
        <charset val="238"/>
      </rPr>
      <t>kraj</t>
    </r>
  </si>
  <si>
    <r>
      <t>Olomoucký </t>
    </r>
    <r>
      <rPr>
        <sz val="11"/>
        <color indexed="9"/>
        <rFont val="Calibri"/>
        <family val="2"/>
        <charset val="238"/>
      </rPr>
      <t>kraj</t>
    </r>
  </si>
  <si>
    <r>
      <t>Moravskoslezský </t>
    </r>
    <r>
      <rPr>
        <sz val="11"/>
        <color indexed="9"/>
        <rFont val="Calibri"/>
        <family val="2"/>
        <charset val="238"/>
      </rPr>
      <t>kraj</t>
    </r>
  </si>
  <si>
    <t>https://www.mvcr.cz/clanek/statistiky-pocty-obyvatel-v-obcich.aspx</t>
  </si>
  <si>
    <t>2 Moravská zemská knihovna</t>
  </si>
  <si>
    <t>3 Krajská</t>
  </si>
  <si>
    <t>4 Pověřená</t>
  </si>
  <si>
    <t>5 Profesionální</t>
  </si>
  <si>
    <t>6 Neprofesionální</t>
  </si>
  <si>
    <t>Vyplňujte pouze žluté buňky</t>
  </si>
  <si>
    <t xml:space="preserve">Právní forma zpravodajské jednotky </t>
  </si>
  <si>
    <t>Počet zaměstnanců, kteří se profesně vzdělávali v daném roce (fyzické osoby).</t>
  </si>
  <si>
    <t>Počet hodin celkem, kdy se odborní zaměstnancvi odborně vzdělávali. Součet za celou knihovnu, vykazuje se na celé hodiny.</t>
  </si>
  <si>
    <t>Vzorec výpočtu: Ř. 0101plus ř. 0116 mínus ř. 0117 se rovná ř. 0102. Kontrola zmizí, pokud vzorec platí.</t>
  </si>
  <si>
    <t>Akce celkem (ve fyzickém i virtuálním prostoru). Kontrola: vazba na ř. 0207 návštěvníci akcí.</t>
  </si>
  <si>
    <t>Akce celkem (ve fyzickém i virtuálním prostoru). Kontrola: vazba na ř. 0208 návštěvníci akcí.</t>
  </si>
  <si>
    <t>11 Organizační složka státu dle zák. č. 219/2000 Sb.</t>
  </si>
  <si>
    <t>12 Organizační složka kraje dle zák. č.  129/2000 Sb.</t>
  </si>
  <si>
    <t>13 Organizační složka obce dle zák. č.  128/2000 Sb.</t>
  </si>
  <si>
    <t>14 Organizační složka hl. m. Prahy dle zák. č. 131/2000 Sb.</t>
  </si>
  <si>
    <t>21 Státní příspěvková organizace dle zák. č. 219/2000 Sb.</t>
  </si>
  <si>
    <t>22 Příspěvková organizace kraje dle zák. č. 129/2000 Sb.</t>
  </si>
  <si>
    <t>23 Příspěvková organizace obce dle zák. č. 128/2000 Sb.</t>
  </si>
  <si>
    <t>24 Příspěvková organizace hl. m. Prahy dle zák. č. 131/2000 Sb.</t>
  </si>
  <si>
    <t>90 Jiná (uvést jmenovitě)</t>
  </si>
  <si>
    <t>Obsluhovaná populace=počet obyvatel okruhu působnosti knihovny,tj. počet obyvatel samostatné obecní resp. městské části včetně cizinců s pobytem (trvalým i přechodným) na obsluhovaném území, pro jejíž obyvatele je vykazující knihovna zřízena k 31.12.</t>
  </si>
  <si>
    <t>Evidenční č. knihovny (bez lomítka a roku registrace)</t>
  </si>
  <si>
    <t>Název zpravodajské jednotky včetně obce působení</t>
  </si>
  <si>
    <t>Kontrola: Ř. 0202 musí být menší nebo se rovná ř. 0201</t>
  </si>
  <si>
    <t>Kontroly vložených dat</t>
  </si>
  <si>
    <t>Kontroly dat vyhodnoťte až po ukončení vkládání.</t>
  </si>
  <si>
    <t>Správně vložená data = ve sloupci nejsou upozornění na chyby, sloupec je prázdný.</t>
  </si>
  <si>
    <r>
      <t xml:space="preserve"> Velikost obsluhované populace</t>
    </r>
    <r>
      <rPr>
        <b/>
        <vertAlign val="superscript"/>
        <sz val="8"/>
        <rFont val="Calibri"/>
        <family val="2"/>
        <charset val="238"/>
      </rPr>
      <t xml:space="preserve"> 1</t>
    </r>
  </si>
  <si>
    <t>1 Národní  knihovna ČR</t>
  </si>
  <si>
    <t>Automatický součet ř. 0303 až 0316</t>
  </si>
  <si>
    <t>v tom (z řádku 0302)</t>
  </si>
  <si>
    <t xml:space="preserve"> Prezenční výpůjčky evidované (z ř. 0302) </t>
  </si>
  <si>
    <t>Kontrola: Ř. 0317 je menší nebo se rovná 0302.</t>
  </si>
  <si>
    <t>Výpůjčky celkem (fyzické + online)</t>
  </si>
  <si>
    <r>
      <t>2</t>
    </r>
    <r>
      <rPr>
        <sz val="6"/>
        <color indexed="8"/>
        <rFont val="Calibri"/>
        <family val="2"/>
        <charset val="238"/>
      </rPr>
      <t xml:space="preserve"> V knihovních jednotkách.</t>
    </r>
  </si>
  <si>
    <r>
      <t>3</t>
    </r>
    <r>
      <rPr>
        <sz val="6"/>
        <color indexed="8"/>
        <rFont val="Calibri"/>
        <family val="2"/>
        <charset val="238"/>
      </rPr>
      <t xml:space="preserve"> Přírůstky knihovního fondu v knihovních jednotkách za sledované období celkem.</t>
    </r>
  </si>
  <si>
    <r>
      <rPr>
        <vertAlign val="superscript"/>
        <sz val="6"/>
        <color indexed="8"/>
        <rFont val="Calibri"/>
        <family val="2"/>
        <charset val="238"/>
      </rPr>
      <t>5</t>
    </r>
    <r>
      <rPr>
        <sz val="6"/>
        <color indexed="8"/>
        <rFont val="Calibri"/>
        <family val="2"/>
        <charset val="238"/>
      </rPr>
      <t xml:space="preserve"> Vyplňují všechny knihovny.</t>
    </r>
  </si>
  <si>
    <r>
      <rPr>
        <vertAlign val="superscript"/>
        <sz val="6"/>
        <color indexed="8"/>
        <rFont val="Calibri"/>
        <family val="2"/>
        <charset val="238"/>
      </rPr>
      <t>4</t>
    </r>
    <r>
      <rPr>
        <sz val="6"/>
        <color indexed="8"/>
        <rFont val="Calibri"/>
        <family val="2"/>
        <charset val="238"/>
      </rPr>
      <t xml:space="preserve"> Úbytky knihovního fondu v knihovních jednotkách za sledované období celkem.</t>
    </r>
  </si>
  <si>
    <t>historické dokumenty</t>
  </si>
  <si>
    <t>z toho     (z ř.0201)</t>
  </si>
  <si>
    <t>uživatelé registrovaní online</t>
  </si>
  <si>
    <t xml:space="preserve"> Návštěvníci celkem (ř. 0205 + ř. 0209)</t>
  </si>
  <si>
    <t xml:space="preserve"> Návštěvníci knihovny (fyzické návštěvy, součet ř. 0206 až 0208)</t>
  </si>
  <si>
    <t>návštěvníci kulturních, komunitních a volnočasových akcí pro veřejnost včetně těch, kde knihovna není hlavní pořadatel</t>
  </si>
  <si>
    <r>
      <t xml:space="preserve"> Návštěvníci on-line služeb                                                                                  </t>
    </r>
    <r>
      <rPr>
        <sz val="11"/>
        <color indexed="9"/>
        <rFont val="Calibri"/>
        <family val="2"/>
        <charset val="238"/>
      </rPr>
      <t>i</t>
    </r>
    <r>
      <rPr>
        <sz val="11"/>
        <color theme="1"/>
        <rFont val="Calibri"/>
        <family val="2"/>
        <charset val="238"/>
        <scheme val="minor"/>
      </rPr>
      <t>(virtuální návštěvy z ř. 0504 + 0507 + 0512 + 0513)</t>
    </r>
  </si>
  <si>
    <t>registrovaní uživatelé do 15 let</t>
  </si>
  <si>
    <t>Kontrola: Ř. 0203 musí být menší nebo se rovná ř. 0201</t>
  </si>
  <si>
    <t>Automatický součet ř. 0205 + 0209</t>
  </si>
  <si>
    <t>Roční výkaz o knihovně za rok 2025</t>
  </si>
  <si>
    <t xml:space="preserve"> Výpůjčky celkem (fyzické + online, ř. 0302 + 0510 + 0511)</t>
  </si>
  <si>
    <r>
      <t xml:space="preserve"> Primární absenční a presenční výpůjčky fyzických dokumentů </t>
    </r>
    <r>
      <rPr>
        <sz val="11"/>
        <color indexed="9"/>
        <rFont val="Calibri"/>
        <family val="2"/>
        <charset val="238"/>
      </rPr>
      <t>i</t>
    </r>
    <r>
      <rPr>
        <sz val="11"/>
        <color theme="1"/>
        <rFont val="Calibri"/>
        <family val="2"/>
        <charset val="238"/>
        <scheme val="minor"/>
      </rPr>
      <t>celkem (součet ř. 0303 až 0316) bez prolongací</t>
    </r>
  </si>
  <si>
    <t>kladně vyřízených požadavků z jiných knihoven</t>
  </si>
  <si>
    <t>kladně vyřízených požadavků zaslaných jiným knihovnám</t>
  </si>
  <si>
    <t>Meziknihovní výpůjční služba            v rámci státu</t>
  </si>
  <si>
    <t>počet</t>
  </si>
  <si>
    <t>svazků půjčených jiným knihovnám</t>
  </si>
  <si>
    <t>svazků půjčených od jiných knihoven</t>
  </si>
  <si>
    <t xml:space="preserve"> Profesní vzdělávání odborných zaměstnanců knihovny 
 (počet zaměstnanců - fyzické osoby, kteří se vzdělávali k 31.12.)</t>
  </si>
  <si>
    <t xml:space="preserve"> Profesní vzdělávání odborných zaměstnanců knihovny 
 (počet hodin celkem k 31. 12.)</t>
  </si>
  <si>
    <t xml:space="preserve"> Počet odborných zaměstnanců (fyzické osoby), 
 kteří splnili standard vzdělávání k 31. 12.</t>
  </si>
  <si>
    <t xml:space="preserve"> Kulturní, komunitní a volnočasové akce pro veřejnost včetně
 těch, kde knihovna není hlavní pořadatel (besedy, výstavy, aj.)</t>
  </si>
  <si>
    <t xml:space="preserve"> z toho (z ř. 0408) online (virtuální) kulturní, komunitní 
 a volnočasové akce pro veřejnost</t>
  </si>
  <si>
    <t xml:space="preserve"> Vzdělávací akce (semináře, kurzy, aj.)</t>
  </si>
  <si>
    <t xml:space="preserve"> z toho (z ř. 0410) online (virtuální) vzdělávací akce</t>
  </si>
  <si>
    <t xml:space="preserve">   z ř. 0410 a 0411 vzdělávací akce v oblasti ICT  
  (inform. a komunikačních technologií)</t>
  </si>
  <si>
    <t xml:space="preserve"> návštěv webové stránky knihovny za sledované období</t>
  </si>
  <si>
    <t xml:space="preserve"> vlastních specializovaných databází</t>
  </si>
  <si>
    <t xml:space="preserve"> licencovaných elektronických informačních zdrojů</t>
  </si>
  <si>
    <t xml:space="preserve"> vstupů do elektronických informačních zdrojů a databází 
 celkem</t>
  </si>
  <si>
    <t xml:space="preserve"> zobrazených nebo stažených digitálních dokumentů</t>
  </si>
  <si>
    <t xml:space="preserve"> online výpůjček e-knih</t>
  </si>
  <si>
    <t xml:space="preserve"> online výpůjček e-audioknih</t>
  </si>
  <si>
    <t xml:space="preserve"> vzdělávacích akcí</t>
  </si>
  <si>
    <t>Počet</t>
  </si>
  <si>
    <r>
      <t xml:space="preserve"> vstupů do elektronického katalogu a elektronického </t>
    </r>
    <r>
      <rPr>
        <sz val="11"/>
        <color indexed="9"/>
        <rFont val="Calibri"/>
        <family val="2"/>
        <charset val="238"/>
      </rPr>
      <t>i</t>
    </r>
    <r>
      <rPr>
        <sz val="11"/>
        <color theme="1"/>
        <rFont val="Calibri"/>
        <family val="2"/>
        <charset val="238"/>
        <scheme val="minor"/>
      </rPr>
      <t xml:space="preserve">výpůjčního </t>
    </r>
    <r>
      <rPr>
        <sz val="11"/>
        <color indexed="9"/>
        <rFont val="Calibri"/>
        <family val="2"/>
        <charset val="238"/>
      </rPr>
      <t>i</t>
    </r>
    <r>
      <rPr>
        <sz val="11"/>
        <color theme="1"/>
        <rFont val="Calibri"/>
        <family val="2"/>
        <charset val="238"/>
        <scheme val="minor"/>
      </rPr>
      <t>protokolu</t>
    </r>
  </si>
  <si>
    <r>
      <t xml:space="preserve"> návštěvníků </t>
    </r>
    <r>
      <rPr>
        <sz val="11"/>
        <color indexed="9"/>
        <rFont val="Calibri"/>
        <family val="2"/>
        <charset val="238"/>
      </rPr>
      <t>i</t>
    </r>
    <r>
      <rPr>
        <sz val="11"/>
        <color theme="1"/>
        <rFont val="Calibri"/>
        <family val="2"/>
        <charset val="238"/>
        <scheme val="minor"/>
      </rPr>
      <t>online (virtuálních)</t>
    </r>
  </si>
  <si>
    <t xml:space="preserve"> Zaměstnanci v pracovním poměru (přepočtený stav)</t>
  </si>
  <si>
    <t xml:space="preserve"> Zaměstnanci v pracovním poměru (fyzické osoby) k 31. 12.</t>
  </si>
  <si>
    <t xml:space="preserve"> Dobrovolných pracovníků</t>
  </si>
  <si>
    <t xml:space="preserve"> Počet hodin odpracovaných dobrovolnými pracovníky ročně</t>
  </si>
  <si>
    <r>
      <t xml:space="preserve"> Osoby pracující na základě některé z dohod o pracích                      </t>
    </r>
    <r>
      <rPr>
        <sz val="11"/>
        <color indexed="9"/>
        <rFont val="Calibri"/>
        <family val="2"/>
        <charset val="238"/>
      </rPr>
      <t>i</t>
    </r>
    <r>
      <rPr>
        <sz val="11"/>
        <color theme="1"/>
        <rFont val="Calibri"/>
        <family val="2"/>
        <charset val="238"/>
        <scheme val="minor"/>
      </rPr>
      <t>konaných mimo pracovní poměr (DPP, DPČ)</t>
    </r>
  </si>
  <si>
    <t xml:space="preserve"> Počet hodin odpracovaných osobami na základě DPP, DPČ</t>
  </si>
  <si>
    <r>
      <t xml:space="preserve"> Osoby v jiném než pracovněprávním vztahu                                           </t>
    </r>
    <r>
      <rPr>
        <sz val="11"/>
        <color indexed="9"/>
        <rFont val="Calibri"/>
        <family val="2"/>
        <charset val="238"/>
      </rPr>
      <t>i</t>
    </r>
    <r>
      <rPr>
        <sz val="11"/>
        <color theme="1"/>
        <rFont val="Calibri"/>
        <family val="2"/>
        <charset val="238"/>
        <scheme val="minor"/>
      </rPr>
      <t>(OSVČ, smlouvy o dílo aj.)</t>
    </r>
  </si>
  <si>
    <r>
      <t xml:space="preserve"> Počet hodin odpracovaných osobami v jiném než </t>
    </r>
    <r>
      <rPr>
        <sz val="11"/>
        <color indexed="9"/>
        <rFont val="Calibri"/>
        <family val="2"/>
        <charset val="238"/>
      </rPr>
      <t>i</t>
    </r>
    <r>
      <rPr>
        <sz val="11"/>
        <color theme="1"/>
        <rFont val="Calibri"/>
        <family val="2"/>
        <charset val="238"/>
        <scheme val="minor"/>
      </rPr>
      <t>pracovněprávním vztahu</t>
    </r>
  </si>
  <si>
    <t xml:space="preserve">   z toho (z ř. 0508) stažených k dlouhodobému užití</t>
  </si>
  <si>
    <r>
      <t xml:space="preserve">v tom 
</t>
    </r>
    <r>
      <rPr>
        <sz val="10"/>
        <color indexed="8"/>
        <rFont val="Calibri"/>
        <family val="2"/>
        <charset val="238"/>
      </rPr>
      <t>(z řádku 0803)</t>
    </r>
  </si>
  <si>
    <t xml:space="preserve"> Náklady na pořízení knihovního fondu celkem 
 (z ř. 0801 včetně periodik a pořízení licencí 
 na elektronické zdroje)</t>
  </si>
  <si>
    <t>Automatický součet ř. 0504 + 0507 + 0512 + 0513</t>
  </si>
  <si>
    <t>Automatický součet ř. 0302 + 0510 + 0511</t>
  </si>
  <si>
    <t>Kontrola: upozornění na vyplnění akcí v ř. 0408</t>
  </si>
  <si>
    <t>Kontrola: upozornění na vyplnění akcí v ř. 0410</t>
  </si>
  <si>
    <t xml:space="preserve"> Vyplněný výkaz doručte do 16. 2. 2026</t>
  </si>
  <si>
    <t>za rok 2025</t>
  </si>
  <si>
    <t>Výkaz je součástí Programu statistických zjišťování na rok 2025. Ochrana důvěrnosti údajů je zaručena zákonem č. 89/1995 Sb., o státní statistické službě, ve znění</t>
  </si>
  <si>
    <r>
      <t xml:space="preserve">v tom (z řádku </t>
    </r>
    <r>
      <rPr>
        <b/>
        <sz val="8"/>
        <rFont val="Calibri"/>
        <family val="2"/>
        <charset val="238"/>
      </rPr>
      <t>0102</t>
    </r>
    <r>
      <rPr>
        <sz val="8"/>
        <rFont val="Calibri"/>
        <family val="2"/>
        <charset val="238"/>
      </rPr>
      <t>)</t>
    </r>
  </si>
  <si>
    <r>
      <t xml:space="preserve"> Návštěvníci knihovny (</t>
    </r>
    <r>
      <rPr>
        <sz val="6.5"/>
        <color indexed="8"/>
        <rFont val="Calibri"/>
        <family val="2"/>
        <charset val="238"/>
      </rPr>
      <t>fyzické návštěvy, součet ř. 0206 až 0208</t>
    </r>
    <r>
      <rPr>
        <sz val="7"/>
        <color indexed="8"/>
        <rFont val="Calibri"/>
        <family val="2"/>
        <charset val="238"/>
      </rPr>
      <t>)</t>
    </r>
  </si>
  <si>
    <t xml:space="preserve"> Návštěvníci celkem (fyzické + online, ř. 0205 + ř. 0209)</t>
  </si>
  <si>
    <r>
      <t xml:space="preserve">v tom 
(z </t>
    </r>
    <r>
      <rPr>
        <b/>
        <sz val="7"/>
        <color indexed="8"/>
        <rFont val="Calibri"/>
        <family val="2"/>
        <charset val="238"/>
      </rPr>
      <t>ř. 0205</t>
    </r>
    <r>
      <rPr>
        <sz val="7"/>
        <color indexed="8"/>
        <rFont val="Calibri"/>
        <family val="2"/>
        <charset val="238"/>
      </rPr>
      <t>)</t>
    </r>
  </si>
  <si>
    <r>
      <t xml:space="preserve"> registrovaní uživatelé </t>
    </r>
    <r>
      <rPr>
        <b/>
        <sz val="7"/>
        <color indexed="8"/>
        <rFont val="Calibri"/>
        <family val="2"/>
        <charset val="238"/>
      </rPr>
      <t>do 15 let</t>
    </r>
  </si>
  <si>
    <t xml:space="preserve"> uživatelé registrovaní online</t>
  </si>
  <si>
    <r>
      <t xml:space="preserve"> Návštěvníci on-line služeb 
 (virtuální návštěvy z </t>
    </r>
    <r>
      <rPr>
        <b/>
        <sz val="7"/>
        <color indexed="8"/>
        <rFont val="Calibri"/>
        <family val="2"/>
        <charset val="238"/>
      </rPr>
      <t>ř. 0504 + 0507 + 0512 + 0513</t>
    </r>
    <r>
      <rPr>
        <sz val="7"/>
        <color indexed="8"/>
        <rFont val="Calibri"/>
        <family val="2"/>
        <charset val="238"/>
      </rPr>
      <t>)</t>
    </r>
  </si>
  <si>
    <r>
      <t xml:space="preserve">  z toho 
</t>
    </r>
    <r>
      <rPr>
        <sz val="6"/>
        <rFont val="Calibri"/>
        <family val="2"/>
        <charset val="238"/>
      </rPr>
      <t xml:space="preserve">(z </t>
    </r>
    <r>
      <rPr>
        <b/>
        <sz val="6"/>
        <rFont val="Calibri"/>
        <family val="2"/>
        <charset val="238"/>
      </rPr>
      <t>ř.0201</t>
    </r>
    <r>
      <rPr>
        <sz val="6"/>
        <rFont val="Calibri"/>
        <family val="2"/>
        <charset val="238"/>
      </rPr>
      <t>)</t>
    </r>
  </si>
  <si>
    <t xml:space="preserve"> * ve znění pozdějších předpisů</t>
  </si>
  <si>
    <r>
      <t xml:space="preserve">  z </t>
    </r>
    <r>
      <rPr>
        <b/>
        <sz val="7"/>
        <color indexed="8"/>
        <rFont val="Calibri"/>
        <family val="2"/>
        <charset val="238"/>
      </rPr>
      <t>ř. 0410 a 0411</t>
    </r>
    <r>
      <rPr>
        <sz val="7"/>
        <color indexed="8"/>
        <rFont val="Calibri"/>
        <family val="2"/>
        <charset val="238"/>
      </rPr>
      <t xml:space="preserve"> vzdělávací akce v oblast ICT 
     (inform. a komunikačních technologií)
</t>
    </r>
  </si>
  <si>
    <r>
      <t xml:space="preserve">  z toho (z </t>
    </r>
    <r>
      <rPr>
        <b/>
        <sz val="7"/>
        <color indexed="8"/>
        <rFont val="Calibri"/>
        <family val="2"/>
        <charset val="238"/>
      </rPr>
      <t>ř. 0410</t>
    </r>
    <r>
      <rPr>
        <sz val="7"/>
        <color indexed="8"/>
        <rFont val="Calibri"/>
        <family val="2"/>
        <charset val="238"/>
      </rPr>
      <t>) online (</t>
    </r>
    <r>
      <rPr>
        <b/>
        <sz val="7"/>
        <color indexed="8"/>
        <rFont val="Calibri"/>
        <family val="2"/>
        <charset val="238"/>
      </rPr>
      <t>virtuální</t>
    </r>
    <r>
      <rPr>
        <sz val="7"/>
        <color indexed="8"/>
        <rFont val="Calibri"/>
        <family val="2"/>
        <charset val="238"/>
      </rPr>
      <t>) vzdělávací akce</t>
    </r>
  </si>
  <si>
    <r>
      <t xml:space="preserve">  z toho (z </t>
    </r>
    <r>
      <rPr>
        <b/>
        <sz val="7"/>
        <color indexed="8"/>
        <rFont val="Calibri"/>
        <family val="2"/>
        <charset val="238"/>
      </rPr>
      <t>ř. 0408</t>
    </r>
    <r>
      <rPr>
        <sz val="7"/>
        <color indexed="8"/>
        <rFont val="Calibri"/>
        <family val="2"/>
        <charset val="238"/>
      </rPr>
      <t>) online (</t>
    </r>
    <r>
      <rPr>
        <b/>
        <sz val="7"/>
        <color indexed="8"/>
        <rFont val="Calibri"/>
        <family val="2"/>
        <charset val="238"/>
      </rPr>
      <t>virtuální</t>
    </r>
    <r>
      <rPr>
        <sz val="7"/>
        <color indexed="8"/>
        <rFont val="Calibri"/>
        <family val="2"/>
        <charset val="238"/>
      </rPr>
      <t>) kulturní, komunitní 
  a volnočasové akce pro veřejnost</t>
    </r>
  </si>
  <si>
    <r>
      <t xml:space="preserve"> Počet odborných zaměstnanců (</t>
    </r>
    <r>
      <rPr>
        <b/>
        <sz val="7"/>
        <rFont val="Calibri"/>
        <family val="2"/>
        <charset val="238"/>
      </rPr>
      <t>fyzické osoby</t>
    </r>
    <r>
      <rPr>
        <sz val="7"/>
        <rFont val="Calibri"/>
        <family val="2"/>
        <charset val="238"/>
      </rPr>
      <t xml:space="preserve">), 
 kteří splnili standard vzdělávání </t>
    </r>
    <r>
      <rPr>
        <b/>
        <sz val="7"/>
        <rFont val="Calibri"/>
        <family val="2"/>
        <charset val="238"/>
      </rPr>
      <t>k 31. 12.</t>
    </r>
    <r>
      <rPr>
        <sz val="7"/>
        <rFont val="Calibri"/>
        <family val="2"/>
        <charset val="238"/>
      </rPr>
      <t>)</t>
    </r>
  </si>
  <si>
    <r>
      <t xml:space="preserve"> Profesní vzdělávání odborných zaměstnanců knihovny 
 (počet zaměstnanců – </t>
    </r>
    <r>
      <rPr>
        <b/>
        <sz val="7"/>
        <rFont val="Calibri"/>
        <family val="2"/>
        <charset val="238"/>
      </rPr>
      <t>fyzické osoby</t>
    </r>
    <r>
      <rPr>
        <sz val="7"/>
        <rFont val="Calibri"/>
        <family val="2"/>
        <charset val="238"/>
      </rPr>
      <t xml:space="preserve">, kteří se vzdělávali </t>
    </r>
    <r>
      <rPr>
        <b/>
        <sz val="7"/>
        <rFont val="Calibri"/>
        <family val="2"/>
        <charset val="238"/>
      </rPr>
      <t>k 31. 12.</t>
    </r>
    <r>
      <rPr>
        <sz val="7"/>
        <rFont val="Calibri"/>
        <family val="2"/>
        <charset val="238"/>
      </rPr>
      <t>)</t>
    </r>
  </si>
  <si>
    <t>Výměnné 
fondy</t>
  </si>
  <si>
    <t>Meziknihovní 
výpůjční 
služba v rámci 
státu</t>
  </si>
  <si>
    <r>
      <t xml:space="preserve">v tom (z řádku </t>
    </r>
    <r>
      <rPr>
        <b/>
        <sz val="8"/>
        <color indexed="8"/>
        <rFont val="Calibri"/>
        <family val="2"/>
        <charset val="238"/>
      </rPr>
      <t>0302</t>
    </r>
    <r>
      <rPr>
        <sz val="8"/>
        <color indexed="8"/>
        <rFont val="Calibri"/>
        <family val="2"/>
        <charset val="238"/>
      </rPr>
      <t>)</t>
    </r>
  </si>
  <si>
    <r>
      <t>naučná literatura dospělým uživatelům (</t>
    </r>
    <r>
      <rPr>
        <b/>
        <sz val="7"/>
        <rFont val="Calibri"/>
        <family val="2"/>
        <charset val="238"/>
      </rPr>
      <t>knihy</t>
    </r>
    <r>
      <rPr>
        <sz val="7"/>
        <rFont val="Calibri"/>
        <family val="2"/>
        <charset val="238"/>
      </rPr>
      <t>)</t>
    </r>
  </si>
  <si>
    <r>
      <t>krásná literatura dospělým uživatelům (</t>
    </r>
    <r>
      <rPr>
        <b/>
        <sz val="7"/>
        <rFont val="Calibri"/>
        <family val="2"/>
        <charset val="238"/>
      </rPr>
      <t>knihy</t>
    </r>
    <r>
      <rPr>
        <sz val="7"/>
        <rFont val="Calibri"/>
        <family val="2"/>
        <charset val="238"/>
      </rPr>
      <t>)</t>
    </r>
  </si>
  <si>
    <r>
      <t>naučná literatura dětem (</t>
    </r>
    <r>
      <rPr>
        <b/>
        <sz val="7"/>
        <rFont val="Calibri"/>
        <family val="2"/>
        <charset val="238"/>
      </rPr>
      <t>knihy</t>
    </r>
    <r>
      <rPr>
        <sz val="7"/>
        <rFont val="Calibri"/>
        <family val="2"/>
        <charset val="238"/>
      </rPr>
      <t>)</t>
    </r>
  </si>
  <si>
    <r>
      <t>krásná literatura dětem (</t>
    </r>
    <r>
      <rPr>
        <b/>
        <sz val="7"/>
        <rFont val="Calibri"/>
        <family val="2"/>
        <charset val="238"/>
      </rPr>
      <t>knihy</t>
    </r>
    <r>
      <rPr>
        <sz val="7"/>
        <rFont val="Calibri"/>
        <family val="2"/>
        <charset val="238"/>
      </rPr>
      <t>)</t>
    </r>
  </si>
  <si>
    <t>návštěvníků online (virtuálních)</t>
  </si>
  <si>
    <t>VI. PRACUJÍCÍ OSOBY A DOBROVOLNÍCI</t>
  </si>
  <si>
    <r>
      <t xml:space="preserve"> Prezenční výpůjčky evidované (</t>
    </r>
    <r>
      <rPr>
        <b/>
        <sz val="8"/>
        <color indexed="8"/>
        <rFont val="Calibri"/>
        <family val="2"/>
        <charset val="238"/>
      </rPr>
      <t>z ř. 0302</t>
    </r>
    <r>
      <rPr>
        <sz val="8"/>
        <color indexed="8"/>
        <rFont val="Calibri"/>
        <family val="2"/>
        <charset val="238"/>
      </rPr>
      <t xml:space="preserve">) </t>
    </r>
    <r>
      <rPr>
        <vertAlign val="superscript"/>
        <sz val="8"/>
        <color indexed="8"/>
        <rFont val="Calibri"/>
        <family val="2"/>
        <charset val="238"/>
      </rPr>
      <t>5</t>
    </r>
  </si>
  <si>
    <t xml:space="preserve"> kladně vyřízených požadavků zaslaných 
 jiným knihovnám</t>
  </si>
  <si>
    <r>
      <t xml:space="preserve"> Profesní vzdělávání odborných zaměstnanců knihovny 
 (</t>
    </r>
    <r>
      <rPr>
        <b/>
        <sz val="7"/>
        <color indexed="8"/>
        <rFont val="Calibri"/>
        <family val="2"/>
        <charset val="238"/>
      </rPr>
      <t>počet hodin celkem k 31. 12.</t>
    </r>
    <r>
      <rPr>
        <sz val="7"/>
        <color indexed="8"/>
        <rFont val="Calibri"/>
        <family val="2"/>
        <charset val="238"/>
      </rPr>
      <t>)</t>
    </r>
  </si>
  <si>
    <r>
      <t xml:space="preserve"> Kulturní, komunitní a volnočasové akce pro veřejnost včetně 
 těch, kde knihovna není hlavní pořadatel 
 (</t>
    </r>
    <r>
      <rPr>
        <b/>
        <sz val="7"/>
        <color indexed="8"/>
        <rFont val="Calibri"/>
        <family val="2"/>
        <charset val="238"/>
      </rPr>
      <t>besedy, výstavy, aj.</t>
    </r>
    <r>
      <rPr>
        <sz val="7"/>
        <color indexed="8"/>
        <rFont val="Calibri"/>
        <family val="2"/>
        <charset val="238"/>
      </rPr>
      <t>)</t>
    </r>
  </si>
  <si>
    <t xml:space="preserve">  vlastních specializovaných databází</t>
  </si>
  <si>
    <t xml:space="preserve">  návštěv webové stránky knihovny za sledované období</t>
  </si>
  <si>
    <r>
      <t xml:space="preserve">  vstupů do elektronického katalogu a elektronického </t>
    </r>
    <r>
      <rPr>
        <sz val="7"/>
        <color indexed="9"/>
        <rFont val="Calibri"/>
        <family val="2"/>
        <charset val="238"/>
      </rPr>
      <t>ii</t>
    </r>
    <r>
      <rPr>
        <sz val="7"/>
        <color indexed="8"/>
        <rFont val="Calibri"/>
        <family val="2"/>
        <charset val="238"/>
      </rPr>
      <t>výpůjčního protokolu</t>
    </r>
  </si>
  <si>
    <t xml:space="preserve">  licencovaných elektronických informačních zdrojů</t>
  </si>
  <si>
    <t xml:space="preserve">  vstupů do elektronických informačních zdrojů a databází
  celkem</t>
  </si>
  <si>
    <t xml:space="preserve">  zobrazených nebo stažených digitálních dokumentů</t>
  </si>
  <si>
    <r>
      <t xml:space="preserve">  z toho (z </t>
    </r>
    <r>
      <rPr>
        <b/>
        <sz val="7"/>
        <color indexed="8"/>
        <rFont val="Calibri"/>
        <family val="2"/>
        <charset val="238"/>
      </rPr>
      <t>ř. 0508</t>
    </r>
    <r>
      <rPr>
        <sz val="7"/>
        <color indexed="8"/>
        <rFont val="Calibri"/>
        <family val="2"/>
        <charset val="238"/>
      </rPr>
      <t>) stažených k dlouhodobému užití</t>
    </r>
  </si>
  <si>
    <t xml:space="preserve">  online výpůjček e-knih</t>
  </si>
  <si>
    <t xml:space="preserve">  online výpůjček e-audioknih</t>
  </si>
  <si>
    <t xml:space="preserve"> Počet hodin odpracovaných osobami v jiném než 
 pracovněprávním vztahu</t>
  </si>
  <si>
    <t xml:space="preserve"> nákup a pořízení licencí na elektronické zdroje </t>
  </si>
  <si>
    <r>
      <t xml:space="preserve">Základní knihovny pověřené výkonem regionálních funkcí </t>
    </r>
    <r>
      <rPr>
        <b/>
        <vertAlign val="superscript"/>
        <sz val="7"/>
        <color indexed="8"/>
        <rFont val="Calibri"/>
        <family val="2"/>
        <charset val="238"/>
      </rPr>
      <t>13</t>
    </r>
  </si>
  <si>
    <t xml:space="preserve"> svazků půjčených od jiných knihoven</t>
  </si>
  <si>
    <t xml:space="preserve"> svazků půjčených jiným knihovnám</t>
  </si>
  <si>
    <t>Pouze virtuální akce. Kontrola: vazba na ř. 0512 návštěvníci online akcí.</t>
  </si>
  <si>
    <t>Pouze virtuální akce. Kontrola: vazba na ř. 0513 návštěvníci online akcí.</t>
  </si>
  <si>
    <t>Z ř.  0410 akce k inform. technologiím ve fyzickém i virtuálním prostoru</t>
  </si>
  <si>
    <t>ČV 111/25 ze dne 19. 9. 2024</t>
  </si>
  <si>
    <r>
      <t xml:space="preserve"> Knihovní jednotky celkem k 31. 12. </t>
    </r>
    <r>
      <rPr>
        <b/>
        <sz val="7.5"/>
        <color indexed="8"/>
        <rFont val="Calibri"/>
        <family val="2"/>
        <charset val="238"/>
      </rPr>
      <t>sledovaného roku</t>
    </r>
    <r>
      <rPr>
        <vertAlign val="superscript"/>
        <sz val="7.5"/>
        <color indexed="8"/>
        <rFont val="Calibri"/>
        <family val="2"/>
        <charset val="238"/>
      </rPr>
      <t xml:space="preserve"> 2</t>
    </r>
    <r>
      <rPr>
        <sz val="7.5"/>
        <color indexed="8"/>
        <rFont val="Calibri"/>
        <family val="2"/>
        <charset val="238"/>
      </rPr>
      <t xml:space="preserve"> 
</t>
    </r>
    <r>
      <rPr>
        <b/>
        <sz val="7.5"/>
        <color indexed="8"/>
        <rFont val="Calibri"/>
        <family val="2"/>
        <charset val="238"/>
      </rPr>
      <t xml:space="preserve"> (součet ř. 0103 až 0113)</t>
    </r>
  </si>
  <si>
    <r>
      <t xml:space="preserve"> Výpůjčky celkem
 (fyzické + online,</t>
    </r>
    <r>
      <rPr>
        <b/>
        <sz val="7.5"/>
        <color indexed="8"/>
        <rFont val="Calibri"/>
        <family val="2"/>
        <charset val="238"/>
      </rPr>
      <t xml:space="preserve"> ř. 0302 + 0510+ 0511</t>
    </r>
    <r>
      <rPr>
        <sz val="7.5"/>
        <color indexed="8"/>
        <rFont val="Calibri"/>
        <family val="2"/>
        <charset val="238"/>
      </rPr>
      <t>)</t>
    </r>
  </si>
  <si>
    <r>
      <t xml:space="preserve"> Primární absenční a prezenční výpůjčky fyzických dokumentů                  </t>
    </r>
    <r>
      <rPr>
        <sz val="7.5"/>
        <color indexed="9"/>
        <rFont val="Calibri"/>
        <family val="2"/>
        <charset val="238"/>
      </rPr>
      <t>i</t>
    </r>
    <r>
      <rPr>
        <sz val="7.5"/>
        <color indexed="8"/>
        <rFont val="Calibri"/>
        <family val="2"/>
        <charset val="238"/>
      </rPr>
      <t>celkem (</t>
    </r>
    <r>
      <rPr>
        <b/>
        <sz val="7.5"/>
        <color indexed="8"/>
        <rFont val="Calibri"/>
        <family val="2"/>
        <charset val="238"/>
      </rPr>
      <t>součet ř. 0303 až 0316</t>
    </r>
    <r>
      <rPr>
        <sz val="7.5"/>
        <color indexed="8"/>
        <rFont val="Calibri"/>
        <family val="2"/>
        <charset val="238"/>
      </rPr>
      <t>) bez prolongací</t>
    </r>
  </si>
  <si>
    <r>
      <rPr>
        <vertAlign val="superscript"/>
        <sz val="5.4"/>
        <rFont val="Calibri"/>
        <family val="2"/>
        <charset val="238"/>
      </rPr>
      <t>1</t>
    </r>
    <r>
      <rPr>
        <sz val="5.4"/>
        <rFont val="Calibri"/>
        <family val="2"/>
        <charset val="238"/>
      </rPr>
      <t xml:space="preserve"> Obsluhovaná populace=počet obyvatel okruhu působnosti knihovny,tj. počet obyvatel samostatné obecní resp. městské části (</t>
    </r>
    <r>
      <rPr>
        <b/>
        <sz val="5.4"/>
        <rFont val="Calibri"/>
        <family val="2"/>
        <charset val="238"/>
      </rPr>
      <t>včetně cizinců s pobytem na obsluhovaném území</t>
    </r>
    <r>
      <rPr>
        <sz val="5.4"/>
        <rFont val="Calibri"/>
        <family val="2"/>
        <charset val="238"/>
      </rPr>
      <t>), pro jejíž obyvatele je vykazující knihovna zřízena k 31.12.</t>
    </r>
    <r>
      <rPr>
        <sz val="5.4"/>
        <color indexed="9"/>
        <rFont val="Calibri"/>
        <family val="2"/>
        <charset val="238"/>
      </rPr>
      <t xml:space="preserve"> </t>
    </r>
    <r>
      <rPr>
        <sz val="5.4"/>
        <rFont val="Calibri"/>
        <family val="2"/>
        <charset val="238"/>
      </rPr>
      <t>(http://www.mvcr.cz/clanek/statistiky-pocty-obyvatel-v-obcich.aspx).</t>
    </r>
  </si>
  <si>
    <r>
      <t xml:space="preserve"> Název zřizovatele </t>
    </r>
    <r>
      <rPr>
        <b/>
        <sz val="7"/>
        <rFont val="Calibri"/>
        <family val="2"/>
        <charset val="238"/>
      </rPr>
      <t>(vyplní se slovně)</t>
    </r>
  </si>
  <si>
    <t xml:space="preserve"> návštěvníci půjčoven a studoven</t>
  </si>
  <si>
    <t xml:space="preserve"> návštěvníci kulturních, komunitních a volnočasových 
 akcí pro veřejnost včetně těch, kde knihovna není 
 hlavní pořadatel</t>
  </si>
  <si>
    <t xml:space="preserve"> návštěvníci vzdělávacích akcí</t>
  </si>
  <si>
    <r>
      <t xml:space="preserve"> Přírůstky</t>
    </r>
    <r>
      <rPr>
        <vertAlign val="superscript"/>
        <sz val="7.5"/>
        <rFont val="Calibri"/>
        <family val="2"/>
        <charset val="238"/>
      </rPr>
      <t xml:space="preserve"> 3</t>
    </r>
  </si>
  <si>
    <r>
      <t xml:space="preserve"> Úbytky</t>
    </r>
    <r>
      <rPr>
        <vertAlign val="superscript"/>
        <sz val="7.5"/>
        <rFont val="Calibri"/>
        <family val="2"/>
        <charset val="238"/>
      </rPr>
      <t xml:space="preserve"> 4</t>
    </r>
  </si>
  <si>
    <r>
      <t xml:space="preserve"> Stav knihovního fondu celkem k 31. 12. </t>
    </r>
    <r>
      <rPr>
        <b/>
        <sz val="7.5"/>
        <color indexed="8"/>
        <rFont val="Calibri"/>
        <family val="2"/>
        <charset val="238"/>
      </rPr>
      <t>min. roku</t>
    </r>
  </si>
  <si>
    <t xml:space="preserve"> naučná literatura</t>
  </si>
  <si>
    <t xml:space="preserve"> krásná literatura</t>
  </si>
  <si>
    <t xml:space="preserve"> historické dokumenty</t>
  </si>
  <si>
    <t xml:space="preserve"> mikrografické dokumenty</t>
  </si>
  <si>
    <t xml:space="preserve"> kartografické dokumenty</t>
  </si>
  <si>
    <t xml:space="preserve"> tištěné hudebniny</t>
  </si>
  <si>
    <t xml:space="preserve"> zvukové</t>
  </si>
  <si>
    <t xml:space="preserve"> zvukově obrazové</t>
  </si>
  <si>
    <t xml:space="preserve"> obrazové</t>
  </si>
  <si>
    <t xml:space="preserve"> elektronické dokumenty</t>
  </si>
  <si>
    <t xml:space="preserve"> jiné</t>
  </si>
  <si>
    <r>
      <t xml:space="preserve"> Náklad (počet výtisků </t>
    </r>
    <r>
      <rPr>
        <b/>
        <sz val="7.5"/>
        <color indexed="8"/>
        <rFont val="Calibri"/>
        <family val="2"/>
        <charset val="238"/>
      </rPr>
      <t>v ks</t>
    </r>
    <r>
      <rPr>
        <sz val="7.5"/>
        <color indexed="8"/>
        <rFont val="Calibri"/>
        <family val="2"/>
        <charset val="238"/>
      </rPr>
      <t>)</t>
    </r>
  </si>
  <si>
    <r>
      <t xml:space="preserve"> Náklad (počet výtisků </t>
    </r>
    <r>
      <rPr>
        <b/>
        <sz val="7.5"/>
        <color indexed="8"/>
        <rFont val="Calibri"/>
        <family val="2"/>
        <charset val="238"/>
      </rPr>
      <t>v ks</t>
    </r>
    <r>
      <rPr>
        <sz val="7.5"/>
        <color indexed="8"/>
        <rFont val="Calibri"/>
        <family val="2"/>
        <charset val="238"/>
      </rPr>
      <t>)</t>
    </r>
  </si>
  <si>
    <r>
      <t xml:space="preserve"> Plocha knihovny pro uživatele </t>
    </r>
    <r>
      <rPr>
        <b/>
        <sz val="7.5"/>
        <color indexed="8"/>
        <rFont val="Calibri"/>
        <family val="2"/>
        <charset val="238"/>
      </rPr>
      <t>v m</t>
    </r>
    <r>
      <rPr>
        <b/>
        <vertAlign val="superscript"/>
        <sz val="7.5"/>
        <color indexed="8"/>
        <rFont val="Calibri"/>
        <family val="2"/>
        <charset val="238"/>
      </rPr>
      <t>2</t>
    </r>
  </si>
  <si>
    <r>
      <t xml:space="preserve"> Počet studijních míst </t>
    </r>
    <r>
      <rPr>
        <b/>
        <sz val="7.5"/>
        <color indexed="8"/>
        <rFont val="Calibri"/>
        <family val="2"/>
        <charset val="238"/>
      </rPr>
      <t>k 31.12.</t>
    </r>
  </si>
  <si>
    <r>
      <t xml:space="preserve"> Počet počítačů připojených na internet pro uživatele </t>
    </r>
    <r>
      <rPr>
        <b/>
        <sz val="7.5"/>
        <color indexed="8"/>
        <rFont val="Calibri"/>
        <family val="2"/>
        <charset val="238"/>
      </rPr>
      <t>k 31. 12.</t>
    </r>
  </si>
  <si>
    <r>
      <t xml:space="preserve"> Počet hodin pro veřejnost týdně </t>
    </r>
    <r>
      <rPr>
        <vertAlign val="superscript"/>
        <sz val="7.5"/>
        <rFont val="Calibri"/>
        <family val="2"/>
        <charset val="238"/>
      </rPr>
      <t>6</t>
    </r>
  </si>
  <si>
    <r>
      <t xml:space="preserve"> Tržby za vlastní výkony (</t>
    </r>
    <r>
      <rPr>
        <b/>
        <sz val="7.5"/>
        <rFont val="Calibri"/>
        <family val="2"/>
        <charset val="238"/>
      </rPr>
      <t>výrobky, služby</t>
    </r>
    <r>
      <rPr>
        <sz val="7.5"/>
        <rFont val="Calibri"/>
        <family val="2"/>
        <charset val="238"/>
      </rPr>
      <t>) a za zboží</t>
    </r>
  </si>
  <si>
    <r>
      <t xml:space="preserve">   z toho výnosy (</t>
    </r>
    <r>
      <rPr>
        <b/>
        <sz val="7.5"/>
        <rFont val="Calibri"/>
        <family val="2"/>
        <charset val="238"/>
      </rPr>
      <t>příjmy</t>
    </r>
    <r>
      <rPr>
        <sz val="7.5"/>
        <rFont val="Calibri"/>
        <family val="2"/>
        <charset val="238"/>
      </rPr>
      <t>) z hlavní činnosti</t>
    </r>
  </si>
  <si>
    <r>
      <t xml:space="preserve"> Příjmy (výnosy) celkem 
 (</t>
    </r>
    <r>
      <rPr>
        <sz val="7.5"/>
        <color indexed="8"/>
        <rFont val="Calibri"/>
        <family val="2"/>
        <charset val="238"/>
      </rPr>
      <t>součet ř. 0701 + ř. 0703 až 0707 + ř. 0709 + ř. 0710)</t>
    </r>
  </si>
  <si>
    <r>
      <t xml:space="preserve"> Dotace a granty na investice celkem 
 (</t>
    </r>
    <r>
      <rPr>
        <b/>
        <sz val="7.5"/>
        <rFont val="Calibri"/>
        <family val="2"/>
        <charset val="238"/>
      </rPr>
      <t>součet ř. 0712 až 0716</t>
    </r>
    <r>
      <rPr>
        <sz val="7.5"/>
        <rFont val="Calibri"/>
        <family val="2"/>
        <charset val="238"/>
      </rPr>
      <t>)</t>
    </r>
  </si>
  <si>
    <r>
      <t xml:space="preserve"> Osobní náklady (</t>
    </r>
    <r>
      <rPr>
        <sz val="7.5"/>
        <color indexed="8"/>
        <rFont val="Calibri"/>
        <family val="2"/>
        <charset val="238"/>
      </rPr>
      <t>součet ř. 0804 až 0807)</t>
    </r>
  </si>
  <si>
    <r>
      <t xml:space="preserve"> Daně a poplatky (</t>
    </r>
    <r>
      <rPr>
        <b/>
        <sz val="7.5"/>
        <color indexed="8"/>
        <rFont val="Calibri"/>
        <family val="2"/>
        <charset val="238"/>
      </rPr>
      <t>bez daně z příjmů</t>
    </r>
    <r>
      <rPr>
        <sz val="7.5"/>
        <color indexed="8"/>
        <rFont val="Calibri"/>
        <family val="2"/>
        <charset val="238"/>
      </rPr>
      <t>)</t>
    </r>
  </si>
  <si>
    <r>
      <t xml:space="preserve"> Daň z příjmů (</t>
    </r>
    <r>
      <rPr>
        <b/>
        <sz val="7.5"/>
        <color indexed="8"/>
        <rFont val="Calibri"/>
        <family val="2"/>
        <charset val="238"/>
      </rPr>
      <t>účt. skupina 59</t>
    </r>
    <r>
      <rPr>
        <sz val="7.5"/>
        <color indexed="8"/>
        <rFont val="Calibri"/>
        <family val="2"/>
        <charset val="238"/>
      </rPr>
      <t>)</t>
    </r>
  </si>
  <si>
    <r>
      <t xml:space="preserve"> Výdaje (náklady) celkem 
 (</t>
    </r>
    <r>
      <rPr>
        <sz val="7.5"/>
        <color indexed="8"/>
        <rFont val="Calibri"/>
        <family val="2"/>
        <charset val="238"/>
      </rPr>
      <t>součet ř. 0801 + ř. 0803 + ř. 0811 až 0814)</t>
    </r>
  </si>
  <si>
    <r>
      <t xml:space="preserve">   z toho výdaje na hlavní činnost (</t>
    </r>
    <r>
      <rPr>
        <b/>
        <sz val="7.5"/>
        <color indexed="8"/>
        <rFont val="Calibri"/>
        <family val="2"/>
        <charset val="238"/>
      </rPr>
      <t>z ř. 0815</t>
    </r>
    <r>
      <rPr>
        <sz val="7.5"/>
        <color indexed="8"/>
        <rFont val="Calibri"/>
        <family val="2"/>
        <charset val="238"/>
      </rPr>
      <t>)</t>
    </r>
  </si>
  <si>
    <r>
      <t xml:space="preserve"> Investiční výdaje (na hmotný a nehmotný majetek) 
 celkem (</t>
    </r>
    <r>
      <rPr>
        <b/>
        <sz val="7.5"/>
        <color indexed="8"/>
        <rFont val="Calibri"/>
        <family val="2"/>
        <charset val="238"/>
      </rPr>
      <t>součet ř. 0818 a 0819</t>
    </r>
    <r>
      <rPr>
        <sz val="7.5"/>
        <color indexed="8"/>
        <rFont val="Calibri"/>
        <family val="2"/>
        <charset val="238"/>
      </rPr>
      <t>)</t>
    </r>
  </si>
  <si>
    <r>
      <t xml:space="preserve"> hmotný majetek</t>
    </r>
    <r>
      <rPr>
        <vertAlign val="superscript"/>
        <sz val="7.5"/>
        <color indexed="8"/>
        <rFont val="Calibri"/>
        <family val="2"/>
        <charset val="238"/>
      </rPr>
      <t xml:space="preserve"> 11</t>
    </r>
  </si>
  <si>
    <r>
      <t xml:space="preserve"> nehmotný majetek </t>
    </r>
    <r>
      <rPr>
        <vertAlign val="superscript"/>
        <sz val="7.5"/>
        <color indexed="8"/>
        <rFont val="Calibri"/>
        <family val="2"/>
        <charset val="238"/>
      </rPr>
      <t>12</t>
    </r>
  </si>
  <si>
    <r>
      <t xml:space="preserve">   z toho (</t>
    </r>
    <r>
      <rPr>
        <b/>
        <sz val="7.5"/>
        <rFont val="Calibri"/>
        <family val="2"/>
        <charset val="238"/>
      </rPr>
      <t>ř. 0902</t>
    </r>
    <r>
      <rPr>
        <sz val="7.5"/>
        <rFont val="Calibri"/>
        <family val="2"/>
        <charset val="238"/>
      </rPr>
      <t>) pojízdných</t>
    </r>
  </si>
  <si>
    <r>
      <rPr>
        <vertAlign val="superscript"/>
        <sz val="5.5"/>
        <color indexed="8"/>
        <rFont val="Calibri"/>
        <family val="2"/>
        <charset val="238"/>
      </rPr>
      <t>11</t>
    </r>
    <r>
      <rPr>
        <sz val="5.5"/>
        <color indexed="8"/>
        <rFont val="Calibri"/>
        <family val="2"/>
        <charset val="238"/>
      </rPr>
      <t xml:space="preserve"> Vstupní cena vyšší než 80 000 Kč a provozně-technické funkce delší než jeden rok (§26 ZDP).</t>
    </r>
  </si>
  <si>
    <r>
      <rPr>
        <vertAlign val="superscript"/>
        <sz val="5.5"/>
        <color indexed="8"/>
        <rFont val="Calibri"/>
        <family val="2"/>
        <charset val="238"/>
      </rPr>
      <t>12</t>
    </r>
    <r>
      <rPr>
        <sz val="5.5"/>
        <color indexed="8"/>
        <rFont val="Calibri"/>
        <family val="2"/>
        <charset val="238"/>
      </rPr>
      <t xml:space="preserve"> Doba použitelnosti delší než jeden rok.</t>
    </r>
  </si>
  <si>
    <r>
      <rPr>
        <vertAlign val="superscript"/>
        <sz val="5.5"/>
        <color indexed="8"/>
        <rFont val="Calibri"/>
        <family val="2"/>
        <charset val="238"/>
      </rPr>
      <t>8</t>
    </r>
    <r>
      <rPr>
        <sz val="5.5"/>
        <color indexed="8"/>
        <rFont val="Calibri"/>
        <family val="2"/>
        <charset val="238"/>
      </rPr>
      <t xml:space="preserve"> Uvede se počet fyzických osob bez ohledu na počet uzavřených dohod.</t>
    </r>
  </si>
  <si>
    <r>
      <t xml:space="preserve">6 </t>
    </r>
    <r>
      <rPr>
        <sz val="5.5"/>
        <color indexed="8"/>
        <rFont val="Calibri"/>
        <family val="2"/>
        <charset val="238"/>
      </rPr>
      <t xml:space="preserve">Vyplňují všechny knihovny. Uvede se týdenní počet hodin u ZKNP, ostatní knihovny s více útvary pro veřejnost </t>
    </r>
  </si>
  <si>
    <t xml:space="preserve"> uvedou týdenní počet hodin u nejdéle otevřeného útvaru. Nesčítají se provozní doby jednotlivých útvarů. Údaj </t>
  </si>
  <si>
    <t xml:space="preserve"> se nesumarizuje.</t>
  </si>
  <si>
    <r>
      <t xml:space="preserve">7 </t>
    </r>
    <r>
      <rPr>
        <sz val="5.5"/>
        <color indexed="8"/>
        <rFont val="Calibri"/>
        <family val="2"/>
        <charset val="238"/>
      </rPr>
      <t xml:space="preserve">Uvede se celoroční průměr evidenčního počtu zaměstnanců přepočtený na plně zaměstnané. ZKNP vyplňují </t>
    </r>
  </si>
  <si>
    <t xml:space="preserve">  alespoň řádek 0609 a pouze mají-li uzavřenu řádnou pracovní smlouvu.</t>
  </si>
  <si>
    <r>
      <rPr>
        <vertAlign val="superscript"/>
        <sz val="5.5"/>
        <color indexed="8"/>
        <rFont val="Calibri"/>
        <family val="2"/>
        <charset val="238"/>
      </rPr>
      <t>13</t>
    </r>
    <r>
      <rPr>
        <sz val="5.5"/>
        <color indexed="8"/>
        <rFont val="Calibri"/>
        <family val="2"/>
        <charset val="238"/>
      </rPr>
      <t xml:space="preserve"> Základní knihovny pověřené krajskou knihovnou výkonem regionálních funkcí, které vykonávají statistická </t>
    </r>
  </si>
  <si>
    <t xml:space="preserve">    zjišťování.</t>
  </si>
  <si>
    <r>
      <rPr>
        <vertAlign val="superscript"/>
        <sz val="5.5"/>
        <color indexed="8"/>
        <rFont val="Calibri"/>
        <family val="2"/>
        <charset val="238"/>
      </rPr>
      <t>10</t>
    </r>
    <r>
      <rPr>
        <sz val="5.5"/>
        <color indexed="8"/>
        <rFont val="Calibri"/>
        <family val="2"/>
        <charset val="238"/>
      </rPr>
      <t xml:space="preserve"> Pokud jste uhradili předplatné či licenci na více než jeden rok, uvádějte výdaj jen za konkrétní kalendářní </t>
    </r>
  </si>
  <si>
    <t xml:space="preserve">    rok.</t>
  </si>
  <si>
    <r>
      <t xml:space="preserve"> Zaměstnanci v pracovním poměru (fyzické osoby) </t>
    </r>
    <r>
      <rPr>
        <b/>
        <sz val="7.5"/>
        <color indexed="8"/>
        <rFont val="Calibri"/>
        <family val="2"/>
        <charset val="238"/>
      </rPr>
      <t>k 31.12.</t>
    </r>
  </si>
  <si>
    <r>
      <t xml:space="preserve"> Zaměstnanci v pracovním poměru (</t>
    </r>
    <r>
      <rPr>
        <b/>
        <sz val="7.5"/>
        <color indexed="8"/>
        <rFont val="Calibri"/>
        <family val="2"/>
        <charset val="238"/>
      </rPr>
      <t>přepočtený stav</t>
    </r>
    <r>
      <rPr>
        <sz val="7.5"/>
        <color indexed="8"/>
        <rFont val="Calibri"/>
        <family val="2"/>
        <charset val="238"/>
      </rPr>
      <t xml:space="preserve">) </t>
    </r>
    <r>
      <rPr>
        <vertAlign val="superscript"/>
        <sz val="7.5"/>
        <color indexed="8"/>
        <rFont val="Calibri"/>
        <family val="2"/>
        <charset val="238"/>
      </rPr>
      <t>7</t>
    </r>
  </si>
  <si>
    <r>
      <t xml:space="preserve"> Počet hodin odpracovaných osobami na základě </t>
    </r>
    <r>
      <rPr>
        <b/>
        <sz val="7.5"/>
        <color indexed="8"/>
        <rFont val="Calibri"/>
        <family val="2"/>
        <charset val="238"/>
      </rPr>
      <t>DPP, DPČ</t>
    </r>
  </si>
  <si>
    <t xml:space="preserve"> Osoby pracující na základě některé z dohod o pracích 
 </t>
  </si>
  <si>
    <t xml:space="preserve"> Osoby v jiném než pracovněprávním vztahu 
</t>
  </si>
  <si>
    <r>
      <rPr>
        <b/>
        <sz val="7"/>
        <color indexed="8"/>
        <rFont val="Calibri"/>
        <family val="2"/>
        <charset val="238"/>
      </rPr>
      <t xml:space="preserve"> (OSVČ, smlouvy o dílo aj.)</t>
    </r>
    <r>
      <rPr>
        <vertAlign val="superscript"/>
        <sz val="7"/>
        <color indexed="8"/>
        <rFont val="Calibri"/>
        <family val="2"/>
        <charset val="238"/>
      </rPr>
      <t>9</t>
    </r>
  </si>
  <si>
    <t xml:space="preserve">  Vzdělávací akce (semináře, kurzy, aj.)</t>
  </si>
  <si>
    <t>v tom (z řádku 0205)</t>
  </si>
  <si>
    <r>
      <t xml:space="preserve"> kulturních, komunitních a volnočasových 
 akcí pro veřejnost včetně těch, kde knihovna </t>
    </r>
    <r>
      <rPr>
        <sz val="11"/>
        <color indexed="9"/>
        <rFont val="Calibri"/>
        <family val="2"/>
        <charset val="238"/>
      </rPr>
      <t>i</t>
    </r>
    <r>
      <rPr>
        <sz val="11"/>
        <color theme="1"/>
        <rFont val="Calibri"/>
        <family val="2"/>
        <charset val="238"/>
        <scheme val="minor"/>
      </rPr>
      <t>není hlavní pořadatel</t>
    </r>
  </si>
  <si>
    <r>
      <t xml:space="preserve"> kulturních, komunitních a volnočasových 
 akcí pro veřejnost včetně těch, kde         </t>
    </r>
    <r>
      <rPr>
        <sz val="7"/>
        <color indexed="9"/>
        <rFont val="Calibri"/>
        <family val="2"/>
        <charset val="238"/>
      </rPr>
      <t>i</t>
    </r>
    <r>
      <rPr>
        <sz val="7"/>
        <color indexed="8"/>
        <rFont val="Calibri"/>
        <family val="2"/>
        <charset val="238"/>
      </rPr>
      <t>knihovna není hlavní pořadatel</t>
    </r>
  </si>
  <si>
    <t>Ostatní knihovny evidované dle knihovního zákona č. 257/2001 Sb.</t>
  </si>
  <si>
    <r>
      <t xml:space="preserve"> Náklady na pořízení knihovního fondu celkem (</t>
    </r>
    <r>
      <rPr>
        <b/>
        <sz val="7.5"/>
        <color indexed="8"/>
        <rFont val="Calibri"/>
        <family val="2"/>
        <charset val="238"/>
      </rPr>
      <t xml:space="preserve">z ř. 0801 </t>
    </r>
    <r>
      <rPr>
        <sz val="7.5"/>
        <color indexed="9"/>
        <rFont val="Calibri"/>
        <family val="2"/>
        <charset val="238"/>
      </rPr>
      <t>i</t>
    </r>
    <r>
      <rPr>
        <sz val="7.5"/>
        <color indexed="8"/>
        <rFont val="Calibri"/>
        <family val="2"/>
        <charset val="238"/>
      </rPr>
      <t>včetně  periodik na pořízení licencí na elektronické zdroje)</t>
    </r>
    <r>
      <rPr>
        <vertAlign val="superscript"/>
        <sz val="7.5"/>
        <color indexed="8"/>
        <rFont val="Calibri"/>
        <family val="2"/>
        <charset val="238"/>
      </rPr>
      <t>10</t>
    </r>
  </si>
  <si>
    <t>Právní forma zpravodajské jednotky (zakroužkuje se odpovídající právní forma)</t>
  </si>
  <si>
    <r>
      <t>v tom 
(z</t>
    </r>
    <r>
      <rPr>
        <b/>
        <sz val="7"/>
        <color indexed="8"/>
        <rFont val="Calibri"/>
        <family val="2"/>
        <charset val="238"/>
      </rPr>
      <t xml:space="preserve"> </t>
    </r>
    <r>
      <rPr>
        <sz val="7"/>
        <color indexed="8"/>
        <rFont val="Calibri"/>
        <family val="2"/>
        <charset val="238"/>
      </rPr>
      <t>řádku</t>
    </r>
    <r>
      <rPr>
        <b/>
        <sz val="7"/>
        <color indexed="8"/>
        <rFont val="Calibri"/>
        <family val="2"/>
        <charset val="238"/>
      </rPr>
      <t xml:space="preserve"> 0803</t>
    </r>
    <r>
      <rPr>
        <sz val="7"/>
        <color indexed="8"/>
        <rFont val="Calibri"/>
        <family val="2"/>
        <charset val="238"/>
      </rPr>
      <t>)</t>
    </r>
  </si>
  <si>
    <t xml:space="preserve">  historické dokumenty</t>
  </si>
  <si>
    <t xml:space="preserve"> návštěvy půjčoven a studoven</t>
  </si>
  <si>
    <t xml:space="preserve"> návštěvy kulturních akcí</t>
  </si>
  <si>
    <t xml:space="preserve"> návštěvy vzdělávacích akcí</t>
  </si>
  <si>
    <t>MVS z jiných k.-kladně vyřízené</t>
  </si>
  <si>
    <t>MVS jiným k.-kladně vyřízené</t>
  </si>
  <si>
    <t>Profesní vzdělávání (fyz. osoby)</t>
  </si>
  <si>
    <t xml:space="preserve"> z toho online kult., komunit. akce</t>
  </si>
  <si>
    <t xml:space="preserve"> z toho online vzdělávací akce</t>
  </si>
  <si>
    <t xml:space="preserve"> z toho vzdělávací akce ICT</t>
  </si>
  <si>
    <t>Vstupy e-katalogu a e-protokolu</t>
  </si>
  <si>
    <t>Vstupy do EIZ celkem</t>
  </si>
  <si>
    <t xml:space="preserve"> z toho k dlouhodobému užití</t>
  </si>
  <si>
    <t>E-výpůjčky e-knih</t>
  </si>
  <si>
    <t>E-výpůjčky e-audioknih</t>
  </si>
  <si>
    <t>Zaměstnanci - fyzické osoby</t>
  </si>
  <si>
    <t>Zaměstnanci - přepočtený stav</t>
  </si>
  <si>
    <t>Počet osob DPP a DPČ</t>
  </si>
  <si>
    <t>Počet odprac. hodin DPP a DPČ</t>
  </si>
  <si>
    <t>Počet osob OSVČ atd.</t>
  </si>
  <si>
    <t>Počet odprac. hodin OSVČ atd.</t>
  </si>
  <si>
    <t xml:space="preserve"> kladně vyřízených požadavků z jiných                 knihoven</t>
  </si>
  <si>
    <r>
      <t xml:space="preserve"> konaných mimo pracovní poměr (</t>
    </r>
    <r>
      <rPr>
        <b/>
        <sz val="7.5"/>
        <color indexed="8"/>
        <rFont val="Calibri"/>
        <family val="2"/>
        <charset val="238"/>
      </rPr>
      <t>DPP,DPČ</t>
    </r>
    <r>
      <rPr>
        <sz val="7.5"/>
        <color indexed="8"/>
        <rFont val="Calibri"/>
        <family val="2"/>
        <charset val="238"/>
      </rPr>
      <t xml:space="preserve">) </t>
    </r>
    <r>
      <rPr>
        <vertAlign val="superscript"/>
        <sz val="7.5"/>
        <color indexed="8"/>
        <rFont val="Calibri"/>
        <family val="2"/>
        <charset val="238"/>
      </rPr>
      <t>8</t>
    </r>
  </si>
  <si>
    <t xml:space="preserve"> z ř. 0201  uživatelé registr. online</t>
  </si>
  <si>
    <t xml:space="preserve"> z ř. 0201 uživatelé do 15 let</t>
  </si>
  <si>
    <t>Návštěvníci online služeb</t>
  </si>
  <si>
    <t>Návštěvníci celkem (ř.0205+0209)</t>
  </si>
  <si>
    <t>Primární výpůjčky fyzické celkem</t>
  </si>
  <si>
    <t>Počet dobrovolníků (osoby)</t>
  </si>
  <si>
    <t>Dobrovolníci -počet odprac. hodin</t>
  </si>
  <si>
    <r>
      <t xml:space="preserve">v tom                 </t>
    </r>
    <r>
      <rPr>
        <sz val="10"/>
        <color indexed="8"/>
        <rFont val="Calibri"/>
        <family val="2"/>
        <charset val="238"/>
      </rPr>
      <t xml:space="preserve">  (z řádku 0817)</t>
    </r>
  </si>
  <si>
    <t>Automatický součet ř. 0206 až 0208</t>
  </si>
  <si>
    <t>Údaj se automaticky přičítá do ř. 0209.</t>
  </si>
  <si>
    <t>Údaj se automaticky přičítá do ř. 0301.</t>
  </si>
  <si>
    <t>Kontrola ve sloupci vpravo: Kladné číslo signalizuje nevyčerpané příjmy. Záporné číslo signalizuje, že výdaje byly vyšší než příjmy.</t>
  </si>
  <si>
    <t xml:space="preserve">Ostatní             
základní knihovny 
s profesionálními  
pracovníky        </t>
  </si>
  <si>
    <t>Základní knihovny   
s neprofesionálními
pracovníky</t>
  </si>
  <si>
    <t>v tom
(z ř. 0817)</t>
  </si>
  <si>
    <r>
      <rPr>
        <vertAlign val="superscript"/>
        <sz val="5.5"/>
        <color indexed="8"/>
        <rFont val="Calibri"/>
        <family val="2"/>
        <charset val="238"/>
      </rPr>
      <t>9</t>
    </r>
    <r>
      <rPr>
        <sz val="5.5"/>
        <color indexed="8"/>
        <rFont val="Calibri"/>
        <family val="2"/>
        <charset val="238"/>
      </rPr>
      <t xml:space="preserve"> Vztahuje se na osoby pracující na základě nějakého typu smlouvy (licenční smlouvy, smlouvy o spolupráci, smlouvy</t>
    </r>
  </si>
  <si>
    <t xml:space="preserve">   o dílo, příkazní smlouvy aj.), zahrnuty jsou také osoby samostatně výdělečně činné. Vztahuje se pouze na smluvní</t>
  </si>
  <si>
    <t xml:space="preserve">   </t>
  </si>
  <si>
    <t xml:space="preserve">   vztahy s fyzickými osobami, vyjma vztahů pracovně právních. Nezahrnuje služby právnických osob.</t>
  </si>
  <si>
    <t>Uvede se počet fyzických osob bez ohledu na počet uzavřených smluv.</t>
  </si>
  <si>
    <t>Pokyn k vyplňování</t>
  </si>
  <si>
    <t xml:space="preserve">Počet zaměstnanců knihovny v hlavním pracovním poměru, přepočtený na plně zaměstnané za rok. Tzn. Zaměstnanci s pracovní smlouvou, jejíž součástí je zařazení do platové třídy a stupně dle vzdělání zaměstnance. Vykazujeme na 1 desetinné místo. </t>
  </si>
  <si>
    <t xml:space="preserve">Odborní pracovníci (z ř. 0405), kteří se během roku vzdělávali minimálně 48 hod. </t>
  </si>
  <si>
    <t>V počtu studijních míst jsou zahrnuta i místa u počítačů pro veřejnost.</t>
  </si>
  <si>
    <t xml:space="preserve">ZÁVAZNÉ DEFINICE </t>
  </si>
  <si>
    <t>Pokyny pro vyplňování jednotlivých ukazatelů výkazu o knihovně za rok … Kult (MK) 12-01</t>
  </si>
  <si>
    <t>Zdroj: Deník knihovny vydaný ve spolupráci NIPOS a Knihovnického institutu Národní knihovny ČR</t>
  </si>
  <si>
    <t>1.</t>
  </si>
  <si>
    <t>Veřejná knihovna</t>
  </si>
  <si>
    <t>2.</t>
  </si>
  <si>
    <t>Obsluhovaná populace</t>
  </si>
  <si>
    <t>3.</t>
  </si>
  <si>
    <t>Knihovní fond</t>
  </si>
  <si>
    <t>Organizovaný, soustavně doplňovaný, zpracovávaný, ochraňovaný a uchovávaný soubor knihovních dokumentů a zpřístupňovaný uživatelům.</t>
  </si>
  <si>
    <t>4.</t>
  </si>
  <si>
    <t>Knihovní dokument</t>
  </si>
  <si>
    <t>Informační pramen evidovaný jako samostatná jednotka knihovního fondu knihovny.</t>
  </si>
  <si>
    <t>5.</t>
  </si>
  <si>
    <t>Knihovní jednotka</t>
  </si>
  <si>
    <t>6.</t>
  </si>
  <si>
    <t>Naučná literatura</t>
  </si>
  <si>
    <t>Souhrnné označení pro vědeckou, populárně naučnou a jinou odborně zaměřenou literaturu ve formě papírové knihy.</t>
  </si>
  <si>
    <t>7.</t>
  </si>
  <si>
    <t>Krásná literatura</t>
  </si>
  <si>
    <t>Veškerá beletrie, tj. próza, poezie, divadelní hry a filmové scénáře ve formě knihy.</t>
  </si>
  <si>
    <t>8.</t>
  </si>
  <si>
    <t>Historické dokumenty</t>
  </si>
  <si>
    <t>9.</t>
  </si>
  <si>
    <t>Mikrografický dokument</t>
  </si>
  <si>
    <t>10.</t>
  </si>
  <si>
    <t>Kartografický dokument</t>
  </si>
  <si>
    <t>11.</t>
  </si>
  <si>
    <t>Tištěná hudebnina</t>
  </si>
  <si>
    <t>Tištěný dokument, jehož základním obsahem je prezentace hudby, zejména formou notového zápisu. Může být ve formě volných listů nebo svazku a jeho součástí může být i text.</t>
  </si>
  <si>
    <t>12.</t>
  </si>
  <si>
    <t>Zvukový dokument</t>
  </si>
  <si>
    <t>13.</t>
  </si>
  <si>
    <t>Zvukově obrazový dokument (audiovizuální)</t>
  </si>
  <si>
    <t>Dokument (fyzický nosič), jehož obsahem je zvukově obrazový (neboli audiovizuální) záznam (např. video, film). Poslech či prohlížení vyžaduje technické zařízení.</t>
  </si>
  <si>
    <t>14.</t>
  </si>
  <si>
    <t>Obrazový dokument</t>
  </si>
  <si>
    <t>15.</t>
  </si>
  <si>
    <t>Elektronický dokument</t>
  </si>
  <si>
    <t>Elektronický dokument je digitální verze běžného dokumentu, jako je například text, obrázek nebo tabulka. Je uložený na různých nosičích, které je možné zpřístupňovat PC technikou např. (CD, DVD, Flash disk). Tento způsob záznamu se odlišuje od tištěného dokumentu pouze formou uložení.</t>
  </si>
  <si>
    <t xml:space="preserve">16. </t>
  </si>
  <si>
    <t>Jiné dokumenty</t>
  </si>
  <si>
    <t>17.</t>
  </si>
  <si>
    <t>Periodikum, seriálová publikace</t>
  </si>
  <si>
    <t>18.</t>
  </si>
  <si>
    <t>Volný výběr</t>
  </si>
  <si>
    <t>19.</t>
  </si>
  <si>
    <t>Přírůstek (knihovního fondu)</t>
  </si>
  <si>
    <t>Souhrn knihovních jednotek, které byly získané do knihovního fondu za vykazované období, a to nákupem, darem, digitalizací, výměnou nebo převedením z jiné knihovny při organizační změně a evidovány v seznamu přírůstků.</t>
  </si>
  <si>
    <t>20.</t>
  </si>
  <si>
    <t>Úbytek (knihovního fondu)</t>
  </si>
  <si>
    <t>21.</t>
  </si>
  <si>
    <t>Registrovaný uživatel</t>
  </si>
  <si>
    <t>22.</t>
  </si>
  <si>
    <t>Neregistrovaný uživatel</t>
  </si>
  <si>
    <t>23.</t>
  </si>
  <si>
    <t>Registrovaný uživatel do 15 let</t>
  </si>
  <si>
    <t>24.</t>
  </si>
  <si>
    <t>Registrovaný uživatel online</t>
  </si>
  <si>
    <t>25.</t>
  </si>
  <si>
    <t>Návštěvník knihovny</t>
  </si>
  <si>
    <t>26.</t>
  </si>
  <si>
    <t>Návštěvník knihovny – fyzická návštěva</t>
  </si>
  <si>
    <t>Každý, kdo toho dne osobně navštívil knihovnu (fyzická návštěva) a využil některou z jejích služeb, kulturních nebo vzdělávacích akcí.</t>
  </si>
  <si>
    <t>Specifika evidence fyzických návštěv:</t>
  </si>
  <si>
    <t>27.</t>
  </si>
  <si>
    <t>Návštěvník prezenční kulturní, komunitní nebo volnočasové akce</t>
  </si>
  <si>
    <t>28.</t>
  </si>
  <si>
    <t>Návštěvník online (virtuální) kulturní, komunitní nebo volnočasové akce</t>
  </si>
  <si>
    <t>29.</t>
  </si>
  <si>
    <t>Návštěvník prezenčních vzdělávací akce (účastník vzdělávací akce)</t>
  </si>
  <si>
    <t>Každý návštěvník vzdělávací akce, která byla pořádána knihovnou nebo jinou organizací ve spolupráci s knihovnou, bez ohledu na to, zda je nebo není registrovaným uživatelem knihovny.</t>
  </si>
  <si>
    <t>30.</t>
  </si>
  <si>
    <t>Návštěvník online (virtuální) vzdělávací akce</t>
  </si>
  <si>
    <t>31.</t>
  </si>
  <si>
    <t>Návštěvník online služeb knihovny (virtuální návštěva)</t>
  </si>
  <si>
    <t>32.</t>
  </si>
  <si>
    <t>Výpůjčka</t>
  </si>
  <si>
    <t>33.</t>
  </si>
  <si>
    <t>E-výpůjčka</t>
  </si>
  <si>
    <t>Poskytnutí časově omezeného přístupu k elektronickému dokumentu uživateli prostřednictvím online služby knihovny (např. e-knihy a e-audioknihy prostřednictvím společnosti Palmknihy).</t>
  </si>
  <si>
    <t>34.</t>
  </si>
  <si>
    <t>Prezenční výpůjčka</t>
  </si>
  <si>
    <t>35.</t>
  </si>
  <si>
    <t>Absenční výpůjčka</t>
  </si>
  <si>
    <t>36.</t>
  </si>
  <si>
    <t>Výpůjčka naučné literatury dospělému uživateli</t>
  </si>
  <si>
    <t>Primární výpůjčka = první knihovnou evidované půjčení konkrétní knihovní jednotky konkrét­nímu uživateli.</t>
  </si>
  <si>
    <t>37.</t>
  </si>
  <si>
    <t>Výpůjčka krásné literatury dospělému uživateli</t>
  </si>
  <si>
    <t>38.</t>
  </si>
  <si>
    <t>Výpůjčka naučné literatury dětskému uživateli</t>
  </si>
  <si>
    <t>39.</t>
  </si>
  <si>
    <t>Výpůjčka krásné literatury dětskému uživateli</t>
  </si>
  <si>
    <t>40.</t>
  </si>
  <si>
    <t>Výpůjčka periodika</t>
  </si>
  <si>
    <t>41.</t>
  </si>
  <si>
    <t>Webová stránka knihovny</t>
  </si>
  <si>
    <t>42.</t>
  </si>
  <si>
    <t>Počet návštěv webové stránky knihovny</t>
  </si>
  <si>
    <t>43.</t>
  </si>
  <si>
    <t>Elektronický katalog knihovny (OPAC) na internetu</t>
  </si>
  <si>
    <t>44.</t>
  </si>
  <si>
    <t>Vstup do elektronického katalogu a elektronického výpůjčního protokolu</t>
  </si>
  <si>
    <t>45.</t>
  </si>
  <si>
    <t>Elektronický výpůjční protokol (online)</t>
  </si>
  <si>
    <t>46.</t>
  </si>
  <si>
    <t>Vstup do elektronického výpůjčního protokolu</t>
  </si>
  <si>
    <t>47.</t>
  </si>
  <si>
    <t>Licencované elektronické informační zdroje</t>
  </si>
  <si>
    <t>48.</t>
  </si>
  <si>
    <t>Vstup do elektronických informačních zdrojů a databází celkem</t>
  </si>
  <si>
    <t>49.</t>
  </si>
  <si>
    <t>Zobrazení nebo stažení digitálního dokumentu</t>
  </si>
  <si>
    <t>50.</t>
  </si>
  <si>
    <t>Stažení dokumentů k dlouhodobému užití</t>
  </si>
  <si>
    <t>51.</t>
  </si>
  <si>
    <t>E-výpůjčka e-dokumentu, počet online výpůjček e-knih, e-audioknih apod.</t>
  </si>
  <si>
    <t>52.</t>
  </si>
  <si>
    <t>Počet vlastních specializovaných databází</t>
  </si>
  <si>
    <t>53.</t>
  </si>
  <si>
    <t>Online služby</t>
  </si>
  <si>
    <t>54.</t>
  </si>
  <si>
    <t>Meziknihovní výpůjční služba (MVS)</t>
  </si>
  <si>
    <t>55.</t>
  </si>
  <si>
    <t>Výměnný fond</t>
  </si>
  <si>
    <t>56.</t>
  </si>
  <si>
    <t>Výměnný soubor</t>
  </si>
  <si>
    <t>57.</t>
  </si>
  <si>
    <t xml:space="preserve">Kulturní, komunitní nebo volnočasová akce pro veřejnost </t>
  </si>
  <si>
    <t>58.</t>
  </si>
  <si>
    <t>Online (virtuální) kulturní, komunitní nebo volnočasové akce</t>
  </si>
  <si>
    <t>59.</t>
  </si>
  <si>
    <t>Vzdělávací akce pro veřejnost</t>
  </si>
  <si>
    <t>60.</t>
  </si>
  <si>
    <t>Online (virtuální) vzdělávací akce pro veřejnost</t>
  </si>
  <si>
    <t>61.</t>
  </si>
  <si>
    <t>Vydané neperiodické publikace</t>
  </si>
  <si>
    <t>62.</t>
  </si>
  <si>
    <t>Vydané periodické publikace</t>
  </si>
  <si>
    <t>63.</t>
  </si>
  <si>
    <t>Vydané elektronické dokumenty</t>
  </si>
  <si>
    <t>64.</t>
  </si>
  <si>
    <t>Studijní místo</t>
  </si>
  <si>
    <t>65.</t>
  </si>
  <si>
    <t>Počítač pro uživatele napojený na internet</t>
  </si>
  <si>
    <t>66.</t>
  </si>
  <si>
    <t>67.</t>
  </si>
  <si>
    <t>Počet hodin pro veřejnost týdně</t>
  </si>
  <si>
    <t>68.</t>
  </si>
  <si>
    <t>Zaměstnanci v pracovním poměru (fyzické osoby)</t>
  </si>
  <si>
    <t>69.</t>
  </si>
  <si>
    <t>Počet zaměstnanců v pracovním poměru knihovny (přepočtený stav)</t>
  </si>
  <si>
    <t>70.</t>
  </si>
  <si>
    <t>Dělení zaměstnanců knihoven</t>
  </si>
  <si>
    <t>zaměstnanec, který nesplňuje podmínky pro zařazení mezi odborné zaměstnance.</t>
  </si>
  <si>
    <t>71.</t>
  </si>
  <si>
    <t>Profesní odborné vzdělávání zaměstnanců knihoven</t>
  </si>
  <si>
    <t>72.</t>
  </si>
  <si>
    <t>Dobrovolní pracovníci</t>
  </si>
  <si>
    <t>73.</t>
  </si>
  <si>
    <t>Počet hodin odpracovaných dobrovolnými pracovníky ročně</t>
  </si>
  <si>
    <t>74.</t>
  </si>
  <si>
    <t>Pobočka</t>
  </si>
  <si>
    <t>Lokálně vyčleněná část knihovny, která je její organizační částí a pracuje pod jejím přímým vedením.</t>
  </si>
  <si>
    <t>75.</t>
  </si>
  <si>
    <t>Profesionální knihovna</t>
  </si>
  <si>
    <t>76.</t>
  </si>
  <si>
    <t>Neprofesionální knihovna</t>
  </si>
  <si>
    <t>77.</t>
  </si>
  <si>
    <t>Dohoda o provedení práce (DPP)</t>
  </si>
  <si>
    <t>Dohoda o provedení práce je specifický druh pracovního vztahu, který je upraven zákoníkem práce. Na rozdíl od klasického pracovního poměru, DPP je omezena na určitý rozsah práce a nemá charakter trvalého pracovního zařazení.</t>
  </si>
  <si>
    <t>78.</t>
  </si>
  <si>
    <t>Dohoda o pracovní činnosti (DPČ)</t>
  </si>
  <si>
    <t>Dohoda o pracovní činnosti je druh pracovněprávního vztahu, který je upraven zákoníkem práce. Podobá se dohodě o provedení práce (DPP), ale má některé odlišnosti. Obě tyto dohody se liší od klasického pracovního poměru.</t>
  </si>
  <si>
    <t>79.</t>
  </si>
  <si>
    <t>Jiný než pracovněprávní vztah (OSVČ, smlouvy o dílo aj.)</t>
  </si>
  <si>
    <t>Vztahuje se na osoby pracující na základě nějakého typu smlouvy (licenční smlouvy, smlouvy o spolupráci, smlouvy o dílo, příkazní smlouvy aj.), zahrnuty jsou také osoby samostatně výdě­lečně činné.</t>
  </si>
  <si>
    <t>Vztahuje se pouze na smluvní vztahy s fyzickými osobami, vyjma vztahů pracovně právních. Nezahrnuje služby právnických osob.</t>
  </si>
  <si>
    <t>Definice č. 80 až č. 116</t>
  </si>
  <si>
    <t>80.</t>
  </si>
  <si>
    <t>Výnosy z vlastních výkonů a za zboží (Kult ř. 0701)</t>
  </si>
  <si>
    <t>Výnosy z vlastních výkonů a zboží (účtová skupina 60). z hlavní i hospodářské činnosti.</t>
  </si>
  <si>
    <t>81.</t>
  </si>
  <si>
    <t>Výnosy (příjmy) z hlavní činnosti (Kult ř. 0702)</t>
  </si>
  <si>
    <t>82.</t>
  </si>
  <si>
    <t>Příspěvky, dotace a granty na provoz ze státního rozpočtu (Kult ř. 0703)</t>
  </si>
  <si>
    <t>83.</t>
  </si>
  <si>
    <t>Příspěvky, dotace a granty z rozpočtu kraje (Kult ř. 0704)</t>
  </si>
  <si>
    <t>84.</t>
  </si>
  <si>
    <t>Příspěvky, dotace a granty z rozpočtu obce (Kult ř. 0705)</t>
  </si>
  <si>
    <t>85.</t>
  </si>
  <si>
    <t>Příspěvky, dotace a granty na provoz od ostatních tuzemských subjektů (Kult ř. 0706)</t>
  </si>
  <si>
    <t>V jedné částce se uvádí součet všech příspěvků, dotací a grantů na provoz knihovny získaných od jiných subjektů, než je stát, kraj a obec. (účet 672).</t>
  </si>
  <si>
    <t>86.</t>
  </si>
  <si>
    <t>Příspěvky, dotace a granty na provoz ze zahraničí (Kult ř. 0707)</t>
  </si>
  <si>
    <t xml:space="preserve">V jedné částce se uvádí součet všech příspěvků, dotací a grantů na provoz knihovny získaných od zahraničních subjektů.  </t>
  </si>
  <si>
    <t>87.</t>
  </si>
  <si>
    <t>Příspěvky, dotace a granty na provoz z fondů EU (Kult ř. 0708)</t>
  </si>
  <si>
    <t>88.</t>
  </si>
  <si>
    <t>Dary a sponzorské příspěvky (Kult ř. 0709)</t>
  </si>
  <si>
    <t>V jedné částce se uvádí součet všech darů. Sponzorský příspěvek uvádět jen v případě, že není vázán na protislužbu a chápán jako platba za její poskytnutí (reklama).</t>
  </si>
  <si>
    <t>89.</t>
  </si>
  <si>
    <t>Ostatní provozní výnosy výše neuvedené (Kult ř. 0710)</t>
  </si>
  <si>
    <t>Součet všech ostatních výnosů výše neuvedených (v řádcích 0701 až 0709) Účtové skupiny 64, 66.</t>
  </si>
  <si>
    <t>90.</t>
  </si>
  <si>
    <t>Příjmy (výnosy) celkem (Kult ř. 0711)</t>
  </si>
  <si>
    <t>Součet účtů třídy 6… za hlavní i hospodářskou činnost.</t>
  </si>
  <si>
    <t>Ř. 0711 = ř. 0701 + ř. 0703 až ř. 0707 + ř. 0709 + ř. 0710.</t>
  </si>
  <si>
    <t>91.</t>
  </si>
  <si>
    <t>Dotace a granty na investice ze státního rozpočtu (Kult ř. 0712)</t>
  </si>
  <si>
    <t>92.</t>
  </si>
  <si>
    <t>Dotace a granty na investice z rozpočtu kraje (Kult ř. 0713)</t>
  </si>
  <si>
    <t>Součet všech dotací a grantů na investice z rozpočtu kraje.</t>
  </si>
  <si>
    <t>93.</t>
  </si>
  <si>
    <t>Dotace a granty na investice z rozpočtu obce (Kult ř. 0714)</t>
  </si>
  <si>
    <t>Součet všech dotací a grantů na investice z rozpočtu obce.</t>
  </si>
  <si>
    <t>94.</t>
  </si>
  <si>
    <t>95.</t>
  </si>
  <si>
    <t>Dotace a granty na investice ze zahraničí (Kult ř. 0716)</t>
  </si>
  <si>
    <t>96.</t>
  </si>
  <si>
    <t>Dotace a granty na investice z fondů EU (Kult ř. 0717)</t>
  </si>
  <si>
    <t>97.</t>
  </si>
  <si>
    <t>Dotace a granty na investice celkem (Kult ř. 0718)</t>
  </si>
  <si>
    <t>98.</t>
  </si>
  <si>
    <t>Spotřeba materiálu, energie, zboží a služeb (Kult ř. 0801)</t>
  </si>
  <si>
    <t>99.</t>
  </si>
  <si>
    <t>Nájmy (Kult ř. 0802)</t>
  </si>
  <si>
    <t>100.</t>
  </si>
  <si>
    <t>Osobní náklady (Kult ř. 0803). Součet ř. 0804 až 0807.</t>
  </si>
  <si>
    <t>Účet</t>
  </si>
  <si>
    <t>zákonné sociální pojištění</t>
  </si>
  <si>
    <t>jiné sociální pojištění</t>
  </si>
  <si>
    <t>zákonné sociální náklady</t>
  </si>
  <si>
    <t>jiné sociální náklady</t>
  </si>
  <si>
    <t>101.</t>
  </si>
  <si>
    <t>Mzdy, resp. platy (Kult ř. 0804)</t>
  </si>
  <si>
    <t>102.</t>
  </si>
  <si>
    <t>Ostatní osobní náklady (Kult ř. 0805)</t>
  </si>
  <si>
    <t>103.</t>
  </si>
  <si>
    <t>Náklady na zdravotní a sociální pojištění (Kult ř. 0806)</t>
  </si>
  <si>
    <t>104.</t>
  </si>
  <si>
    <t>Zákonné sociální náklady (Kult ř. 0807)</t>
  </si>
  <si>
    <t>105.</t>
  </si>
  <si>
    <t>Náklady na pořízení knihovního fondu celkem (Kult ř. 0808)</t>
  </si>
  <si>
    <t>106.</t>
  </si>
  <si>
    <t>Nákup a předplatné periodik (Kult ř. 0809)</t>
  </si>
  <si>
    <t>107.</t>
  </si>
  <si>
    <t>Nákup a pořízení licencí na elektronické zdroje (Kult ř. 0810)</t>
  </si>
  <si>
    <t>108.</t>
  </si>
  <si>
    <t>Daně a poplatky (bez daně z příjmů) (Kult ř. 0811)</t>
  </si>
  <si>
    <t>Souhrn částek za daně silniční, z nemovitostí, ostatní daně a poplatky… (účtová skupina 53).</t>
  </si>
  <si>
    <t>109.</t>
  </si>
  <si>
    <t>Daň z příjmů (Kult ř. 0812)</t>
  </si>
  <si>
    <t>Účtová skupina 59.</t>
  </si>
  <si>
    <t>Včetně nákladů z pořízení drobného dlouhodobého majetku (účt. sk. 55).</t>
  </si>
  <si>
    <t>111.</t>
  </si>
  <si>
    <t>Ostatní provozní náklady výše neuvedené (Kult ř. 0814)</t>
  </si>
  <si>
    <t>Výše neuvedené ostatní náklady z činností a finanční náklady (zejména z účet. sk. 55).</t>
  </si>
  <si>
    <t>112.</t>
  </si>
  <si>
    <t>Výdaje (náklady) celkem (Kult ř. 0815)</t>
  </si>
  <si>
    <t>113.</t>
  </si>
  <si>
    <t>Výdaje (náklady) na hlavní činnost. (Kult ř. 0816)</t>
  </si>
  <si>
    <t>114.</t>
  </si>
  <si>
    <t>115.</t>
  </si>
  <si>
    <t>Investiční výdaje na hmotný majetek (Kult ř. 0818)</t>
  </si>
  <si>
    <t>116.</t>
  </si>
  <si>
    <t>Investiční výdaje na nehmotný majetek (Kult ř. 0819)</t>
  </si>
  <si>
    <r>
      <t>Plocha knihovny pro uživatele v m</t>
    </r>
    <r>
      <rPr>
        <b/>
        <vertAlign val="superscript"/>
        <sz val="11"/>
        <color indexed="8"/>
        <rFont val="Calibri"/>
        <family val="2"/>
        <charset val="238"/>
      </rPr>
      <t>2</t>
    </r>
  </si>
  <si>
    <r>
      <t>110</t>
    </r>
    <r>
      <rPr>
        <sz val="11"/>
        <color theme="1"/>
        <rFont val="Calibri"/>
        <family val="2"/>
        <charset val="238"/>
        <scheme val="minor"/>
      </rPr>
      <t>.</t>
    </r>
  </si>
  <si>
    <r>
      <t>Odpisy</t>
    </r>
    <r>
      <rPr>
        <sz val="11"/>
        <color theme="1"/>
        <rFont val="Calibri"/>
        <family val="2"/>
        <charset val="238"/>
        <scheme val="minor"/>
      </rPr>
      <t xml:space="preserve">, </t>
    </r>
    <r>
      <rPr>
        <b/>
        <sz val="11"/>
        <color indexed="8"/>
        <rFont val="Calibri"/>
        <family val="2"/>
        <charset val="238"/>
      </rPr>
      <t>rezervy</t>
    </r>
    <r>
      <rPr>
        <sz val="11"/>
        <color theme="1"/>
        <rFont val="Calibri"/>
        <family val="2"/>
        <charset val="238"/>
        <scheme val="minor"/>
      </rPr>
      <t xml:space="preserve">, </t>
    </r>
    <r>
      <rPr>
        <b/>
        <sz val="11"/>
        <color indexed="8"/>
        <rFont val="Calibri"/>
        <family val="2"/>
        <charset val="238"/>
      </rPr>
      <t>opravné</t>
    </r>
    <r>
      <rPr>
        <sz val="11"/>
        <color theme="1"/>
        <rFont val="Calibri"/>
        <family val="2"/>
        <charset val="238"/>
        <scheme val="minor"/>
      </rPr>
      <t xml:space="preserve"> </t>
    </r>
    <r>
      <rPr>
        <b/>
        <sz val="11"/>
        <color indexed="8"/>
        <rFont val="Calibri"/>
        <family val="2"/>
        <charset val="238"/>
      </rPr>
      <t>položky</t>
    </r>
    <r>
      <rPr>
        <sz val="11"/>
        <color theme="1"/>
        <rFont val="Calibri"/>
        <family val="2"/>
        <charset val="238"/>
        <scheme val="minor"/>
      </rPr>
      <t xml:space="preserve"> </t>
    </r>
    <r>
      <rPr>
        <b/>
        <sz val="11"/>
        <color indexed="8"/>
        <rFont val="Calibri"/>
        <family val="2"/>
        <charset val="238"/>
      </rPr>
      <t>(Kult ř. 0813)</t>
    </r>
  </si>
  <si>
    <t>1.     Pokud konkrétní uživatel využije služby půjčovny nebo studovny (jednoho oddělení) v jeden den více než jednou, například 3x (1x dopoledne a 2x odpoledne) do Ročního výkazu o knihovně bude započtena jedna fyzická návštěva. Netýká se knihoven, které počítají fyzické návštěvy prostřednictvím turniketů či RFID bran.</t>
  </si>
  <si>
    <t>2.     Pokud konkrétní uživatel využije v jeden den služeb více než jednoho oddělení knihovny (hudební, dětské odd., čítárna, internet.) v rámci jedné budovy, bude započítána jedna fyzická návštěva. Netýká se knihoven které počítají fyzické návštěvy prostřednictvím turniketů či RFID bran.</t>
  </si>
  <si>
    <t>3.     Pokud konkrétní uživatel navštíví v jeden den půjčovnu nebo studovnu v hlavní budově knihovny, a ještě pobočku knihovny, která sídlí v jiné budově, budou započítány dvě fyzické návštěvy.</t>
  </si>
  <si>
    <t>4.     Pokud konkrétní uživatel využije v jeden den návratový box nebo selfcheck, bude započtena jedna fyzická návštěva.</t>
  </si>
  <si>
    <t>5.     Pokud konkrétní uživatel využije v jeden den návratový box nebo selfcheck a pobočku v jiné budově, budou započítány dvě fyzické návštěvy.</t>
  </si>
  <si>
    <t>6.     Pokud konkrétní uživatel využije v jeden den služby knihoboxu (zařízení pro vyzvednutí předem objednaných dokumentů), bude započítána jedna fyzická návštěva.</t>
  </si>
  <si>
    <r>
      <t>Knihovní jednotka</t>
    </r>
    <r>
      <rPr>
        <sz val="11"/>
        <color indexed="8"/>
        <rFont val="Calibri"/>
        <family val="2"/>
        <charset val="238"/>
      </rPr>
      <t xml:space="preserve"> = fyzický dokument (např. kniha), digitální dokument na fyzickém nosiči (např. CD-ROM) nebo digitální dokument (např. elektronická kniha, elektronická audiokniha).</t>
    </r>
  </si>
  <si>
    <r>
      <t>Primární výpůjčka</t>
    </r>
    <r>
      <rPr>
        <sz val="11"/>
        <color indexed="8"/>
        <rFont val="Calibri"/>
        <family val="2"/>
        <charset val="238"/>
      </rPr>
      <t xml:space="preserve"> = první knihovnou evidované půjčení konkrétní knihovní jednotky konkrét­nímu uživateli.</t>
    </r>
  </si>
  <si>
    <r>
      <t>PROLONGACE</t>
    </r>
    <r>
      <rPr>
        <sz val="11"/>
        <color indexed="8"/>
        <rFont val="Calibri"/>
        <family val="2"/>
        <charset val="238"/>
      </rPr>
      <t xml:space="preserve"> (prodloužení doby výpůjčky konkrétní knihovní jednotky) se do počtu výpůjček </t>
    </r>
    <r>
      <rPr>
        <b/>
        <sz val="11"/>
        <color indexed="8"/>
        <rFont val="Calibri"/>
        <family val="2"/>
        <charset val="238"/>
      </rPr>
      <t>NEUVÁDĚJÍ.</t>
    </r>
  </si>
  <si>
    <t>https://www.mvcr.cz/clanek/statistiky-pocty-obyvatel-v-obcich.aspx?q=Y2hudW09MQ%3D%3D</t>
  </si>
  <si>
    <t>Údaje o počtech obyvatel v obcích jsou dostupné z:</t>
  </si>
  <si>
    <t>Zařízení, v němž jsou způsobem zaručujícím rovný přístup všem bez rozdílu poskytovány veřejné knihovnické a informační služby.</t>
  </si>
  <si>
    <r>
      <t>Počet obyvatel okruhu působnosti knihovny, počet obyvatel obce nebo obcí, obecní nebo městské části, pro jejíž obyvatele je vykazující knihovna zřízena. U krajské knihovny je obsluhovanou populací počet obyvatel krajského města. Uvádí se stav k 31. 12. vykazovaného roku</t>
    </r>
    <r>
      <rPr>
        <sz val="11"/>
        <color theme="1"/>
        <rFont val="Calibri"/>
        <family val="2"/>
        <charset val="238"/>
        <scheme val="minor"/>
      </rPr>
      <t>. Celkový součet obyvatel by měl odpovídat statisticky sledovanému území (např. obec, městská část). Do počtu obsluhované populace se započítávají také cizinci s realizovaným pobytem (trvalý a přechodný).</t>
    </r>
  </si>
  <si>
    <t>Knihovní dokument, který vznikl před rokem 1860 nebo který má v daném oboru pro svou jedinečnost historickou hodnotu. Případně jiný dokument zvláštní historické a kulturní hodnoty, pokud byl takto vymezen ve statutu knihovny nebo v jiném právním předpisu. Zahrnuje rukopisy, tištěné knihy, archiválie apod.</t>
  </si>
  <si>
    <t>Dokument, jenž vznikl mikrografickou cestou, je uložen na mikrografických médiích (mikrofilmech, mikrofiších apod.) a vyžaduje pro čtení technické zařízení. Nezahrnuje diapozitivy.</t>
  </si>
  <si>
    <t>Dvojrozměrné a trojrozměrné mapy, plány, atlasy s kartografickou informací, globusy, topografické modely, plastické mapy a letecké snímky (nezahrnuje kartografické dokumenty ve formě knihy, v mikrografické, audiovizuální a elektronické formě).</t>
  </si>
  <si>
    <t>Dokument (fyzický nosič) se záznamem zvuku (zejména hudby a mluveného slova), např. MP3, CD, magnetofonový pásek, kazeta, gramofonová deska apod. Poslech vyžaduje technické zařízení.</t>
  </si>
  <si>
    <t>Základní jednotka evidence a statistiky knihovního fondu zapsaná v přírůstkovém se­znamu.</t>
  </si>
  <si>
    <t xml:space="preserve">Všechny zbývající nezařazené dokumenty, např. normy, patentové spisy, firemní literatura, separáty, trojrozměrné dokumenty, multimediální soubory, deskové (společenské) hry atd. </t>
  </si>
  <si>
    <r>
      <t>Poznámka:</t>
    </r>
    <r>
      <rPr>
        <sz val="11"/>
        <color indexed="8"/>
        <rFont val="Calibri"/>
        <family val="2"/>
        <charset val="238"/>
      </rPr>
      <t xml:space="preserve"> Dokumenty v Braillově (hmatovém) písmu se zahrnují do krásné nebo naučné literatury.</t>
    </r>
  </si>
  <si>
    <t>Dokument v tištěné nebo elektronické formě, vydávaný postupně s pravidelnou nebo nepravidelnou periodicitou, obvykle s číselným nebo chronologickým označením, pod stejným názvem a se záměrem stálého pokračování. Zahrnuje např. časopisy, noviny, sborníky, výroční zprávy.</t>
  </si>
  <si>
    <t>Knihovní fond, který je přímo přístupný uživatelům bez zprostředkování knihovníkem.</t>
  </si>
  <si>
    <t>Souhrn knihovních jednotek, které byly vyřazené z knihovního fondu během vykazovaného období (ztráty, poškození, aktualizace, převod do jiné knihovny při organizační změně apod.) a evidovány v seznamu úbytků.</t>
  </si>
  <si>
    <t>Dokument, jehož základní charakteristikou je dvojrozměrné obrazové vyjádření, a to buď statické (např. fotografie, malba, umělecká reprodukce aj.) nebo dynamické (napři. filmový záznam bez zvuku).</t>
  </si>
  <si>
    <t>Fyzická nebo právnická osoba, která měla během alespoň části vykazovaného období platnou registraci v knihovně (nově založenou, obnovenou, nebo platnou z minulého období) a v průběhu běžného roku realizovala evidovanou operaci v knihovně (například: výpůjčka, rezervace aj.). Tato fyzická nebo právnická osoba se v jedné knihovně započítává pouze jednou ve vykazovaném roce.</t>
  </si>
  <si>
    <r>
      <t>Příklad:</t>
    </r>
    <r>
      <rPr>
        <sz val="11"/>
        <color indexed="8"/>
        <rFont val="Calibri"/>
        <family val="2"/>
        <charset val="238"/>
      </rPr>
      <t xml:space="preserve"> uživatel se registruje v listopadu roku 2024, v únoru si půjčí knihu a bude mu pro potřeby statistiky potvrzena registrace pro rok 2025. V listopadu 2025 mu projde roční registrace a požádá o její prodloužení, v tomto případě se obnovená registrace pro potřebu statistiky nezapočítává, ale započte se v roce 2026 při první zaznamenané transakci.</t>
    </r>
  </si>
  <si>
    <t>Fyzická nebo právnická osoba, která se ve vykazovaném období zaregistrovala do knihovny online formou. Například prostřednictvím bankovní identity nebo jiné elektronické aplikace, kterou knihovna využívá.</t>
  </si>
  <si>
    <t>Fyzická osoba, která nedovršila ve vykazovaném období (1. 1. – 31. 12.) 15 let, a která měla během alespoň části vykazovaného období platnou registraci v knihovně (nově založenou, obnovenou, nebo platnou z minulého období) a v průběhu běžného roku realizovala evidovanou operaci v knihovně (například: výpůjčka, rezervace aj.). Tato fyzická osoba se v jedné knihovně započítává pouze jednou ve vykazovaném roce.</t>
  </si>
  <si>
    <t>Každý, kdo toho dne osobně navštívil knihovnu a využil některou z jejích služeb, kulturních, komunitních nebo vzdělávacích akcí (fyzická návštěva). Dále každý, kdo vstoupil do elektronického katalogu prostřednictvím webového rozhraní, resp. každý adresný vstup do výpůjčního protokolu, do specializovaných databází a licencovaných elektronických zdrojů apod. Dále každý, kdo se zúčastnil online (virtuální) vzdělávací, kulturní, komunitní nebo volnočasové akce z prostor mimo knihovnu.</t>
  </si>
  <si>
    <t>Každý návštěvník kulturní, komunitní nebo volnočasové akce, která byla pořádána knihovnou nebo jinou organizací ve spolupráci s knihovnou, bez ohledu na to, zda je nebo není registrovaným uživatelem knihovny.</t>
  </si>
  <si>
    <t xml:space="preserve">Každý, kdo se účastnil nebo následně sledoval knihovnou pořádané online (virtuální) kulturní komunitní nebo volnočasové akce. Tzn. každý, kdo sledoval akci prostřednictvím sociálních sítí nebo webové stránky knihovny ať už v reálném čase konání akce nebo zpětně. Metodika vykazování počtu návštěvníků online akcí je dostupná na webové stránce Knihovnického institutu v oddíle statistika: </t>
  </si>
  <si>
    <t>https://ipk.nkp.cz/statistika-pruzkumy-dokumenty/statistiky</t>
  </si>
  <si>
    <r>
      <t xml:space="preserve">Započítávají se i účastníci vzdělávacích akcí určených pro knihovníky a zřizovatele/ provozovatele knihoven, které </t>
    </r>
    <r>
      <rPr>
        <b/>
        <sz val="11"/>
        <color indexed="8"/>
        <rFont val="Calibri"/>
        <family val="2"/>
        <charset val="238"/>
      </rPr>
      <t>NEJSOU</t>
    </r>
    <r>
      <rPr>
        <sz val="11"/>
        <color indexed="8"/>
        <rFont val="Calibri"/>
        <family val="2"/>
        <charset val="238"/>
      </rPr>
      <t xml:space="preserve"> organizovány v rámci regionálních funkcí.</t>
    </r>
  </si>
  <si>
    <r>
      <rPr>
        <b/>
        <sz val="11"/>
        <color indexed="8"/>
        <rFont val="Calibri"/>
        <family val="2"/>
        <charset val="238"/>
      </rPr>
      <t>Příklad:</t>
    </r>
    <r>
      <rPr>
        <sz val="11"/>
        <color indexed="8"/>
        <rFont val="Calibri"/>
        <family val="2"/>
        <charset val="238"/>
      </rPr>
      <t xml:space="preserve"> uživatel se registruje v listopadu roku 2024, v únoru si půjčí knihu a bude mu pro potřeby statistiky potvrzena registrace pro rok 2025. V listopadu 2025 mu projde roční registrace a požádá o její prodloužení, v tomto případě se obnovená registrace pro potřebu statistiky nezapočítává, ale započte se v roce 2026 při první zaznamenané transakci.</t>
    </r>
  </si>
  <si>
    <t>Fyzická nebo právnická osoba, která není ve vykazovaném období registrována v knihovně, ale která využije některou službu v knihovně, která není vázána na registraci (např. prezenční výpůjčky, vzdělávací, kulturní nebo komunitní akci, přístup na internet nebo jinou digitální službu…)</t>
  </si>
  <si>
    <t xml:space="preserve">Každý, kdo se účastnil nebo následně sledoval knihovnou pořádané online (virtuální) vzdělávací akce. Tzn. každý, kdo sledoval akci prostřednictvím sociálních sítí nebo webové stránky knihovny ať už v reálném čase konání akce nebo zpětně. Metodika vykazování počtu návště­níků online akcí je dostupná na webové stránce Knihovnického institutu v oddíle statistika: </t>
  </si>
  <si>
    <t>Každý, kdo vstoupil do elektronického katalogu prostřednictvím webového rozhraní, resp. každý adresný vstup do výpůjčního protokolu, do specializovaných databází a licencovaných elektronických zdrojů apod. Dále osoba, která se zúčastnila online (virtuální) vzdělávací, kulturní, komunitní nebo volnočasové akce z prostor mimo knihovnu.</t>
  </si>
  <si>
    <t>Při evidenci ve výpůjčním protokolu musí být rozlišeno, zda se jedná o absenční výpůjčku, prezenční výpůjčku nebo prolongaci. PROLONGACE se NEEVIDUJÍ.</t>
  </si>
  <si>
    <t xml:space="preserve">Výpůjčka je primární absenční nebo prezenční evidované půjčení jedné knihovní jednotky jednomu uživateli. Půjčení je na omezenou dobu danou výpůjčním řádem knihovny </t>
  </si>
  <si>
    <t>Knihovnou registrované a zaevidované půjčení jedné knihovní jednotky v prostorách knihovny </t>
  </si>
  <si>
    <t>Knihovnou registrované a zaevidované půjčení jedné knihovní jednotky mimo prostor knihovny.</t>
  </si>
  <si>
    <t>Primární fyzická výpůjčka vědecké, odborné a populárně naučné literatury ze všech oborů lidské činnosti nebo encyklopedické literatury ve formě papírové knihy dospělému uživateli.</t>
  </si>
  <si>
    <t>Primární fyzická výpůjčka vědecké, odborné a populárně naučné literatury ze všech oborů lidské činnosti nebo encyklopedické literatury ve formě papírové knihy uživateli mladšímu 15 let.</t>
  </si>
  <si>
    <t>Primární fyzická výpůjčka jednoho vázaného ročníku (nebo svazku, tj. knihovní jednotky). U průběžně docházejících periodik je výpůjčkou každý jednotlivý sešit nebo číslo periodika (evidovaného v evidenci docházejících periodik). Ukončený ročník docházejících periodik má být zkompletován a půjčován (a evidován) jako jedna knihovní jednotka.</t>
  </si>
  <si>
    <t>https://ipk.nkp.cz/legislativa/normy-standardy-doporuceni</t>
  </si>
  <si>
    <t xml:space="preserve">Základní doporučené údaje, které by měla obsahovat web/webová stránka knihovny jsou popsány v dokumentu Standard pro dobrou knihovnu                             (v aktuálním znění), dostupný z: </t>
  </si>
  <si>
    <t>Při započítávání návštěv odfiltrovat v nejvyšší možné míře návštěvy robotů a jiných automatických nástrojů, které nelze považovat za návštěvy reálných uživatelů.</t>
  </si>
  <si>
    <t>Elektronická služba knihovny, která má jednoznačnou doménu na internetu nebo využívá domény jiného subjektu. Obsahuje základní informace o knihovně a jejích službách a zprostředkovává elektronické služby knihovny (např. elektronický katalog, licencované i vlastní databáze, online výpůjční služby, online informační služby</t>
  </si>
  <si>
    <t>Připojení uživatele do vlastního uživatelského konta z elektronického zařízení.</t>
  </si>
  <si>
    <t>Elektronická evidence uživatelů, výpůjček a dalších operací vztahujících se k jednotlivým uživatelským kontům. Statistika sleduje vstupy registrovaných uživatelů do protokolu, které mohou uživatelé realizovat pouze na základě svých přihlašovacích údajů.</t>
  </si>
  <si>
    <t>Úspěšný požadavek na elektronický katalog (OPAC) uskutečněný z libovolného elektronického zařízení bez ohledu na místo připojení (z prostor i mimo prostor knihovny). Je to jeden cyklus uživatelských aktivit, který začíná připojením uživatele k OPAC a končí ukončením aktivit v OPAC. Průměrná doba časové prodlevy je stanovena na 30 minut. Delší potřebná doba se vykazuje jako další připojení. Nerozlišují se vstupy uživatelů a zaměstnanců knihovny. Údaje o po­čtech vstupů jsou k dispozici z automatizovaného knihovního systému.</t>
  </si>
  <si>
    <t>Veřejně dostupný online elektronický katalog knihovny přístupný prostřednictvím počítačové sítě, např. internetu. Je určen fyzickým i virtuálním uživatelům knihovny. Kromě vlastního vyhledávání záznamů dokumentů obvykle zpřístupňuje i řadu dalších služeb, např. umožňuje správu uživatelského konta, přístup k dalším informačním zdrojům apod.</t>
  </si>
  <si>
    <r>
      <t>Počet návštěv webové stránky knihovny bez ohledu na počet stran nebo prohlížených souborů, z prostoru knihovny nebo z prostoru mimo knihovnu.</t>
    </r>
    <r>
      <rPr>
        <vertAlign val="superscript"/>
        <sz val="11"/>
        <color indexed="8"/>
        <rFont val="Calibri"/>
        <family val="2"/>
        <charset val="238"/>
      </rPr>
      <t xml:space="preserve"> </t>
    </r>
    <r>
      <rPr>
        <sz val="11"/>
        <color indexed="8"/>
        <rFont val="Calibri"/>
        <family val="2"/>
        <charset val="238"/>
      </rPr>
      <t>Návštěva webové stránky je definována jako série požadavků na stránky jednoho webu od jednoho unikátního návštěvníka v rámci časového intervalu 30 minut (tzn. – že nový požadavek na stránku dotčeného webu musí následovat maximálně za 30 minut od předchozího požadavku). Pokud mezi dvěma požadavky uplynulo více než 30 minut, jde již o novou návštěvu/návštěvníka. Toto pravidlo vychází z mezinárodního standardu organizace IF ABC a je používáno jak měřícími službami domácími, tak i zahraničními.</t>
    </r>
  </si>
  <si>
    <t>Zpřístupnění digitálního dokumentu nebo jeho části. Nezapočítává se pouhé stažení obálky, obsahu či jiné doprovodné součásti dokumentu.</t>
  </si>
  <si>
    <t>Pro dokumenty zpřístupňované ze serverů jiných poskytovatelů dodává statistiky poskytovatel příslušné služby případně vedoucí konsorcia. Zpřístupňuje-li knihovna vlastní digitální dokumenty (např. vlastní digitalizované objekty, elektronické disertace apod.), vykazuje statistiky sama.</t>
  </si>
  <si>
    <t>Dotace a granty na investice od ostatních tuzemských subjektů (Kult ř. 0715)</t>
  </si>
  <si>
    <t>Investiční výdaje na dlouhodobý hmotný a nehmotný majetek celkem (Kult ř. 0817</t>
  </si>
  <si>
    <t>mzdové náklady (mzda, plat, OON)</t>
  </si>
  <si>
    <t>https://ipk.nkp.cz/docs/Koncepce_CZV_20212027.pdf/</t>
  </si>
  <si>
    <t>Za elektronické informační zdroje považujeme báze dat zařazené do fondu knihovny, zpracované v lokálních informačních systémech a zpřístupňované prostřednictvím sítě. Jejich akvizice se uskutečňuje: nákupem dat, získáním přístupových práv v rámci lokální, regionální, národní, skupinové (konsorcia) nebo individuální licenční smlouvy, získáním přístupových práv na základě legislativní úpravy (povinný výtisk) digitalizací nebo cíleným lokálním ukládáním digitálních dokumentů v souladu s autorským právem. Za databázi se považují soubory či sestavy dat, faktografických údajů, textů a jiných digitálních objektů, které se zpřístupňují prostřednictvím společného rozhraní. Zahrnujeme sem zejména báze elektronických periodik zpřístupňované v rámci konsorcií, agregační báze typu EBSCO, JSTOR, ANOPRESS, které nabízejí periodika různých vydavatelů. Nezahrnují se volné zdroje, portály knihoven (např. virtuální odborné knihovny), soubory odkazů zpracované v bázi dat nebo elektronické kurzy. Nezahrnují se rovněž tituly přístupné jako pay-per-view nebo báze přístupné pouze na testování.</t>
  </si>
  <si>
    <t>Vstup (připojení) do elektronických informačních zdrojů a databází (dále jen databáze). Je definován jako úspěšný požadavek na databázi. Průměrná doba časové prodlevy je stanovena na 30 minut. Delší potřebná doba se vykazuje jako další připojení. Nerozlišují se vstupy uživatelů a zaměstnanců knihovny. Zahrnuje se počet vstupů do elektronických informačních zdrojů a databází vlastních i licencovaných. Úspěšný požadavek na databázi nebo informační zdroj uskutečněný z počítače v prostorách knihovny. Zahrnuje se počet vstupů do vlastních i licencovaných elektronických informačních zdrojů a databází.</t>
  </si>
  <si>
    <t>Počet stažených ("download“) dokumentů z vlastních specializovaných databází a licencovaných elektronických informačních zdrojů, případně z OPAC, které si uživatel stáhl a mohl nadále využívat ve svém zařízení, aniž by zůstal připojen k elektronickým službám knihovny. Lze započítat i zobrazování (stahování) samostatných digitálních dokumentů umístěných na webové stránce knihovny, např. digitalizované knihy a periodika. Podmínkou je, aby tyto dokumenty byly evidovány a zpracovány jakou součást knihovního fondu. Pro dokumenty zpřístupňované ze serverů jiných poskytovatelů dodává statistiky poskytovatel příslušné služby případně vedoucí konsorcia. Zpřístupňuje-li knihovna vlastní digitální dokumenty (např. vlastní digitalizované objekty, elektronické disertace apod.), vykazuje statistiky sama knihovna.</t>
  </si>
  <si>
    <t>Stažení elektronického dokumentu (zpravidla e-knihy a e-audioknihy) jednomu uživateli na časově omezenou dobu na vlastní zařízení uživatele.</t>
  </si>
  <si>
    <t>Pozn. Zahrnuje e-výpůjčky ze systémů typu např. Palmknihy, EBSCO, Ebrary, Flexibooks a jiné.</t>
  </si>
  <si>
    <t>Počet elektronických databází, které knihovna sama vytváří, jejichž obsah je speciálně tematicky, regionálně nebo jinak vymezen, a které zpřístupňuje uživatelům na místě (prostřednictvím PC v prostoru knihovny) i prostřednictvím sítě internet. Nezahrnuje elektronický katalog knihovny a výpůjční protokol.</t>
  </si>
  <si>
    <t>Všechny služby, které knihovna poskytuje uživatelům prostřednictvím sítě, např. internetu, intranetu, extranetu (online výpůjční služby, tj. objednávky, rezervace, prodlužování výpůjček, on­line informační a referenční služby, elektronické dodávání dokumentů, online vzdělávací, kulturní, komunitní a volnočasové akce).</t>
  </si>
  <si>
    <t>Typ výpůjční služby, která umožňuje kterékoliv knihovně vy­žádat si a půjčit pro svého uživatele od jiné knihovny v rámci státu ty dokumenty, které nemá ve svém fondu, a naopak půjčovat na vyžádání dokumenty z vlastních fondů jiným knihovnám. Může být realizována výpůjčkou fyzického dokumentu, kopií nebo elektronickou formou.</t>
  </si>
  <si>
    <t>Samostatná část knihovního fondu pověřené knihovny, která je určena k půjčování v knihovnách obsluhovaných v rámci regionálních funkcí.</t>
  </si>
  <si>
    <t>Jednorázově dodaný a zapůjčený soubor knih a dalších dokumentů do (obsluhované) knihovny na určitou dobu (obvykle delší, než je řádná výpůjční doba půjčující knihovny) z výměnného fondu. Tato služba se neřídí zásadami meziknihovní výpůjční služby. Výměnné soubory se nezapočítávají do stavu knihovního fondu v ř. 0101, ani do počtu k. j. ve volném výběru v ř. 0115.</t>
  </si>
  <si>
    <t>Knihovnou pořádané akce pro uživatele a veřejnost, jejichž přínosem je kultivace osobnosti, poskytují zábavu a estetický zážitek, např. besedy, výstavy, literární pásma, hudební pořady, koncerty, kvízy, di­vadlo jednoho herce, literární čtení, besedy s převažující kulturní složkou, Muzejní noc, cestovatelské besedy, besedy s dětmi (pohádky, říkadla…), autorská čtení, S knížkou do života (Bookstart), pasování prvňáčků, Knížka pro prvňáčka, Noc s Andersenem, Lovci perel, soutěže, hraní společenských her, výtvarné, tvůrčí dílny, vyhodnocení soutěží, filmové projekce, divadelní představení, křty knih, recitační pásma, vernisáže výstav, komunitní, pohybové a relaxační aktivity. Nezahrnují se nástěnky a drobné výstavky (např. novinek).</t>
  </si>
  <si>
    <t>Započítávají se také akce, kde knihovna není hlavním pořadatelem.</t>
  </si>
  <si>
    <t>Knihovnou pořádané akce v online (virtuálním) prostoru pro uživatele a veřejnost, jejichž přínosem je kultivace osobnosti, poskytují zábavu a estetický zážitek, například besedy, a další akce, které uvádí Definice č. 57, a které je možné realizovat ve virtuální podobě.</t>
  </si>
  <si>
    <t>Započítávají se také akce, kde knihovna není hlavním pořadatelem. Nezapočítávají se upoutávky na připravované akce a instruktážní videa (například videa, která učí návštěvníky používat OPAC nebo jiné služby, které knihovna nabízí atd.).</t>
  </si>
  <si>
    <t>Započítávají se také akce, kde knihovna není hlavním pořadatelem a vzdělávacích akce určené pro knihovníky a zřizovatele/provozovatele knihoven, které NEJSOU organizovány v rámci regionálních funkcí.</t>
  </si>
  <si>
    <t>Knihovnou pořádané akce v online (virtuálním) prostoru pro uživatele a veřejnost, jejichž přínosem je rozvoj vědomostí a znalostí, poskytují nové informace a poznatky, například webináře a další akce, které uvádí definice 64, a které je možné realizovat ve virtuální podobě.</t>
  </si>
  <si>
    <t>Do vzdělávacích akcí se nezapočítávají upoutávky na připravované akce a instruktážní videa (například videa, která učí návštěvníky používat OPAC nebo jiné služby, které knihovna nabízí).</t>
  </si>
  <si>
    <t>Publikace vydané knihovnou (v tištěné i elektronické podobě) v předem nestanoveném časovém období. Vykazují se publikace, které obsahují tiráž (nebo titulní list) s údaji potřebnými pro knihovnické zpracování, resp. předepsanými příslušným zákonem. Nezahrnují se interní publikace administrativního charakteru (plány činnosti, oběžníky apod.).</t>
  </si>
  <si>
    <t>Knihovnou vydávaná řada dokumentů vycházejících průběžně pod jedním názvem v pravidelných nebo nepravidelných intervalech po neurčitou dobu; jednotlivá čísla v řadě jsou souvisle číslována nebo je každé číslo datováno, například: zpravodaje, bulletiny, periodické sborníky. Do evidence knihovnou vydávaných periodik jsou zahrnována i periodika vydávaná elektronicky.</t>
  </si>
  <si>
    <t>Knihovnou vydané dokumenty v elektronické formě, které lze přečíst či přehrát pouze s pomocí PC nebo podobného elektronického zařízení. Viz Definice č. 15.</t>
  </si>
  <si>
    <t>Místo v knihovně určené uživatelům ke čtení, studiu, hraní společenských her apod., ať už se sedadly nebo bez nich (například neformální místa k sezení – křesla, sedací vaky, pohovky, pobytové schody aj.) s technickým vybavením nebo bez něj. Místo pro uživatele se může nacházet v interiéru i exteriéru knihovny. Nezahrnují se místa v učebnách a přednáškových sálech. Nezahrnuje se podlahová plocha, kde se příležitostně rozloží polštáře, na kterých mohou uživatelé sedět.</t>
  </si>
  <si>
    <t>Počítač (pracovní stanice), který umožňuje uživatelům knihovny přístup k internetu.</t>
  </si>
  <si>
    <t>Zahrnuje celkovou užitnou plochu knihovny určenou ná­vštěvníkům (v hlavní budově a pobočkách), např. volný výběr, studovny, čítárny včetně venkovních čítáren, přednáškové (divadelní) sály apod. Nezahrnují se uzavřená skladiště, schodiště, vstupní prostory, sociální zařízení atd. Je možné zahrnout plochu např. informačního centra nebo jiné části, pokud poskytuje knihovnické a informační služby.</t>
  </si>
  <si>
    <t>V jednotlivých dnech se započítává vždy provozní doba nejdéle otevřeného útvaru nebo pobočky. Celkové provozní doby jednotlivých útvarů a poboček za týden se nesčítají. v případě nestandardní provozní doby, kdy se například pravidelně střídá tzv. dlouhý a krátký týden, se doporučuje uvádět průměr těchto dvou týdnů.</t>
  </si>
  <si>
    <t>Knihovnou pořádané akce pro uživatele a veřejnost, jejichž přínosem je rozvoj vědomostí a znalostí, poskytují nové informace a poznatky (např. školení, kurzy, konference, přednášky, výstavy s informacemi, exkurze, knihovnicko-informační lekce, workshopy, univerzity volného času, akce konané ve spolupráci se školou jako součást výuky, komentované hudební a filmové pořady).</t>
  </si>
  <si>
    <t>Odborný zaměstnanec je:</t>
  </si>
  <si>
    <t>a) zaměstnanec pracující podle katalogu prací na pozici knihovník a vzdělaný v oboru knihovnictví a/nebo informační vědy. Vzdělání může být získáno formálním vzděláním (VŠ, VOŠ, SŠ), úspěšným složením zkoušky v rámci Národní soustavy kvalifikací nebo nejméně desetiletou praxí na konkrétní pracovní pozici v knihovně (viz. Koncepce celoživotního vzdělávání pracovníků knihoven</t>
  </si>
  <si>
    <t>b) zaměstnanec pracující na odborné pozici podle katalogu prací s vysokoškolským, vyšším odborným nebo středním vzděláním ukončeným maturitou v ostatních oborech.</t>
  </si>
  <si>
    <t>Například: zaměstnanec, který pracuje na pozici knihovníka, ale nesplňuje podmínky uvedené v bodu a), ekonom, personalista, IT specialista, specialista na PR, aj.</t>
  </si>
  <si>
    <t>Ostatní zaměstnanec je:</t>
  </si>
  <si>
    <t>Například: vyučený knihař, uklízečka, zaměstnanec pracující na pozici knihovník dle katalogu prací v 6. platové třídě, který nemá maturitu aj.</t>
  </si>
  <si>
    <t>Poznámka: Tato definice se vztahuje k řádkům ročního výkazu 603–609, kde se uvádí počty odborných a ostatních zaměstnanců v pracovním poměru.</t>
  </si>
  <si>
    <t>Knihovníci zaměstnaní na DPP či DPČ se do těchto řádků nevykazují.</t>
  </si>
  <si>
    <t>Profesním vzděláváním se rozumí vzdělávání zaměstnanců jejichž pracovní náplň odpovídá v katalogu prací pozici 2.03.01 KNIHOVNÍK. Je to soubor aktivit, které mají za cíl rozvíjet a prohlubovat znalosti, dovednosti a kompetence knihovníků, aby mohli lépe a efektivněji vykonávat svou práci.</t>
  </si>
  <si>
    <t>Započítávají se všechny formy profesního odborného vzdělávání (školního i mimoškolního) v průběhu aktivního pracovního života. Jeho podstatou je stálé přizpůsobování kvalifikace pracovníka. Do odborného vzdělávání lze zahrnout také individuální studium odborné periodické i neperiodické literatury (časová dotace je max. 2 hodiny za kalendářní měsíc).</t>
  </si>
  <si>
    <t>Standard vzdělávání – profesionální knihovny: 48 hodin / rok na jednoho pracovníka, neprofesionální knihovny (pracovní úvazek nižší než 15 hod. / týden): 8 hodin / rok na jednoho pracovníka.</t>
  </si>
  <si>
    <t>Dobrovolník je člověk, který bez nároku na finanční odměnu a ze své svobodné vůle poskytuje svůj čas, zkušenosti, dovednosti a energii k rozšíření či zkvalitnění služeb knihovny, příp. napomáhá při aktivitách spojených se službami knihovny. Dobrovolník je člověk starší patnácti let.</t>
  </si>
  <si>
    <t>Součet všech odpracovaných hodin dobrovolnými pracovníky za rok.</t>
  </si>
  <si>
    <t>Je základní knihovna s pracovním úvazkem knihovníka vyšším než 15 hodin týdně.</t>
  </si>
  <si>
    <t>Je základní knihovna s pracovním úvazkem knihovníka maximálně 15 hodin týdně.</t>
  </si>
  <si>
    <t>Počet zaměstnanců knihovny v hlavním pracovním poměru, přepočtený na plně zaměstnané za rok. Tzn. zaměstnanci s pracovní smlouvou jejíž součástí je zařazení do platové třídy a stupně dle vzdělání zaměstnance.</t>
  </si>
  <si>
    <t>Počet zaměstnanců (fyzické osoby) v hlavním pracovním poměru k 31.12. Tzn. zaměstnanci s pracovní smlouvou jejíž součástí je zařazení do platové třídy a stupně dle vzdělání zaměstnance.</t>
  </si>
  <si>
    <t>Tyto definice se vztahují k vykazování údajů o hospodaření. Oddíly VII. a VIII. Oddíly vyplňují všechny knihovny dle skutečnosti. Údaje se získají z Výkazu zisku a ztráty sestaveného k 31. 12. b. r., a analytického účtování, resp. platné směrné účtové osnovy, vyhláška č. 410/2009 Sb., v platném znění.</t>
  </si>
  <si>
    <t>Z řádku 0701 pouze výnosy (příjmy) z hlavní činnosti, tj. ponížené o příjmy z hospodářské činnosti. Nemá-li knihovna hospodářskou činnost, řádek 0702 se rovná řádku 0701.</t>
  </si>
  <si>
    <t>V jedné částce se uvádí součet všech příspěvků, dotací a grantů, subvencí, nenávratné finanční výpomoci, podpor, peněžních darů na provoz knihovny ze státního rozpočtu, tj. z ministerstev a jiných subjektů státu, (účet 67).</t>
  </si>
  <si>
    <t>V jedné částce se uvádí součet všech příspěvků, dotací a grantů na provoz knihovny z rozpočtu kraje. (úč. 67).</t>
  </si>
  <si>
    <t>V jedné částce se uvádí součet všech příspěvků, dotací a grantů na provoz knihovny z rozpočtu obce. (účet 67).</t>
  </si>
  <si>
    <t>V jedné částce se uvádí součet všech dotací, příspěvků a grantů na provoz knihovny získaných z fondů EU z celkové částky získané ze zahraničí, tj. z ř. 0707 viz definice č. 86 (účtová skupina 67).</t>
  </si>
  <si>
    <t>Součet všech dotací a grantů na investice ze státního rozpočtu, tj. ministerstev a jiných subjektů státu.</t>
  </si>
  <si>
    <t>Součet všech dotací a grantů na investice získaných od jiných subjektů, než je stát, kraj nebo obec, tj. neuvedených v položkách dle definic č. 91, 92, 93 (tj. v Kult ř. 0712, 0713, 0714).</t>
  </si>
  <si>
    <t>Součet všech dotací a grantů na investice získaných od zahraničních subjektů (včetně fondů EU).</t>
  </si>
  <si>
    <t xml:space="preserve">Z částky uvedené v definici č. 95 (tj. Kult ř. 0716) se uvedou pouze dotace a granty na investice z fondů EU.  </t>
  </si>
  <si>
    <t>Součet všech dotací a grantů, které knihovna získala za vykazované období. Je součtem částek uvedených v definicích č. 91 až 95. (Kult ř. 0718 = součet řádků 0712 až 0716).</t>
  </si>
  <si>
    <t>Pozn. k definicím dále. Ř. 0801 až 0815 se týkají neinvestičních nákladů, a to neinvestičních nákladů na hlavní i hospodářskou činnost. Investiční výdaje se vykazují v ř. 0817. Celkové náklady pouze na hlavní činnost se uvedou v ř. 0816, a jsou součástí ř. 0815.</t>
  </si>
  <si>
    <t>Veškeré výdaje na materiál, energie a služby, včetně pořízení knihovního fondu a nákupu licencí na informační zdroje. (účtová skupina 50 a 51 ev. další použité účty).</t>
  </si>
  <si>
    <t>Z výdajů z Kult ř. 0801 (definice č. 98) výdaje knihovny na nájmy.</t>
  </si>
  <si>
    <t>Účtová skupina 52 Dle Směrné účtové osnovy do osobních nákladů patří:</t>
  </si>
  <si>
    <t>Uvede se celková výše mzdových nákladů, resp. prostředků vyplacených mezd/platů (zejména součet – tarifní plat, příplatek za vedení, osobní příplatek, příplatek za přesčas, příplatek za práci v sobotu a neděli, odměna) a náhrady mzdy za dočasnou pracovní neschopnost. Je součástí celkové částky Osobní náklady viz definice č. 100. (účet 521). (z Kult ř. 0803).</t>
  </si>
  <si>
    <t>Uvedou se částky vyplacené na dohody o provedení práce, dohody o pracovní činnosti, a autorské honoráře. Je součástí celkové částky Osobní náklady viz definice č.100 (resp. z Kult ř. 0803).</t>
  </si>
  <si>
    <t>Přesněji: náklady na zákonné sociální pojištění. Uvede se částka zaplacená zaměstnavatelem na zákonné sociální pojištění. Je součástí celkové částky Osobní náklady viz definice č. 100 a Kult ř. 0803. (účet 524).</t>
  </si>
  <si>
    <t>Účet 527 obsahuje náklady podle § 24, odst. 2 písm. j zákona o dani z příjmu, pokud se na příslušnou účetní jednotku vztahují podle jiného právního předpisu (zejména náklady na pracovní a sociální podmínky, náklady na bezpečnost a ochranu zdraví při práci, pracovně lékařské služby, náklady na odborný rozvoj zaměstnanců, závodní stravování), včetně přídělu do fondu kulturních a sociálních potřeb. Je součástí celkové částky Osobní náklady viz definice 100 a Kult ř. 0803.</t>
  </si>
  <si>
    <t>Částka z řádku Kult 0801. Souhrn veškerých výdajů za všechny dokumenty zakoupené knihovnou během sledovaného roku do knihovního fondu, na výměnu dokumentů, náklady na nákup periodik, předplatné periodik a pořízení licencí na elektronické informační zdroje. Přičemž licence mohou být účtovány i na účtu 518 a 549.</t>
  </si>
  <si>
    <t>Z celkové částky na pořízení knihovního fondu definice č. 105 (Kult ř. 0808) se uvede pouze částka na pořízení periodik.</t>
  </si>
  <si>
    <t>Náklady na úhradu licencí na elektronické informační zdroje. Uvádí se z celkové částky na pořízení knihovního fondu definice 105 (Kult ř. 0808). Účty 518 a 549.</t>
  </si>
  <si>
    <t>Pozn. účty 528 a 525 pokud nebudou v osobních nákladech a 527 pokud je v osobních nákladech jen příděl do FKSP.</t>
  </si>
  <si>
    <t xml:space="preserve">Uvede se součet částek z řádků Kult ř. 0801 + ř. 0803 + ř. 0811 až ř. 0814.  </t>
  </si>
  <si>
    <t>Z částky Výdaje (náklady) celkem (ř. 0815) se uvedou pouze výdaje na hlavní činnost. Viz též z Výkazu zisku a ztráty – Náklady celkem, ze sloupce Na hlavní činnost.</t>
  </si>
  <si>
    <t>Uvede se součet investičních výdajů za hmotný majetek (definice č. 115) a nehmotný majetek (definice č. 116), tzn. součet řádků Kult ř. 0818 a 0819.</t>
  </si>
  <si>
    <t>Výdaje na majetek, jehož vstupní cena je vyšší než 80 000 Kč a provozně technické funkce delší než jeden rok. Je součástí částky v Kult ř. 0817.</t>
  </si>
  <si>
    <t>Doba použitelnosti delší než jeden rok. Je součástí celkové částky v Kult ř. 0817.</t>
  </si>
  <si>
    <t>https://www.nipos-mk.cz</t>
  </si>
  <si>
    <t>Název zpravodajské jednotky (ZJ) – knihovny včetně názvu obce/města působení</t>
  </si>
  <si>
    <t>IČO a Evidenční číslo knihovny (udělené MK ČR, bez lomítka a roku)</t>
  </si>
  <si>
    <t>www stránky ZJ (zpravodajské jednotky)</t>
  </si>
  <si>
    <t>Velikost obsluhované populace – viz Definice č. 2, údaje o počtu obyvatel jsou dostupné z…</t>
  </si>
  <si>
    <t>Bezbariérový přístup (označte X) zda ANO či NE.</t>
  </si>
  <si>
    <t>I. Knihovní fond</t>
  </si>
  <si>
    <t>Stav na konci minulého roku (Ř. 0101) + přírůstek ve sledovaném roce (Ř. 0116) - [mínus] úbytek ve sledovaném roce (Ř. 0117) = stav na konci sledovaného (vykazova­ného) roku (Ř. 0102)</t>
  </si>
  <si>
    <t>Podkladem pro vyplnění výkazu je především Deník knihovny, z něhož se čerpají údaje do oddílu II. Uživatelé, III. Výpůjčky, IV. Další údaje a oddílu V. Elektronické služby. Do oddílu I. Knihovní fond jsou přebírány údaje z přírůstkových a úbytkových seznamů, seznamů docházejících periodik a dalších evidencí, které si knihovna dle svého uvážení a potřeb vede. Údaje do oddílů výkazu lze přebírat i z elektronické formy evidencí (statistik), vede-li je knihovna. Zdrojem údajů do oddílu VI. Pracovníci jsou údaje z personální agendy. Podklady pro vyplnění oddílu VII. Příjmy, resp. výnosy a oddílu VIII. Výdaje, resp. náklady jsou účetní evidence, výkaz zisku a ztráty a rozvaha.</t>
  </si>
  <si>
    <t>Identifikační údaje o zpravodajské jednotce se uvádí dle skutečnosti v jednotlivých kolonkách:</t>
  </si>
  <si>
    <t>Zřizovatel/zakladatel (jméno, název) – vyplní se v plném znění, nikoliv ve zkratkách</t>
  </si>
  <si>
    <t>Právní forma zpravodajské jednotky – zakroužkuje se z uvedených možností odpovídající právní forma (lze zjistit ve zřizovací – zakládací listině či u provozovatele).</t>
  </si>
  <si>
    <t>III. Výpůjčky</t>
  </si>
  <si>
    <t>IV. Další údaje</t>
  </si>
  <si>
    <t>Řádky č. 0418 až 0423 se vyplní dle skutečnosti ve vykazující knihovně k 31.12.</t>
  </si>
  <si>
    <t>Ř. 0421= Připojení Wi-Fi v prostorách knihovny pro uživatele.</t>
  </si>
  <si>
    <t>Ř. 0422 = Poskytujete uživatelům kopírovací služby? Zaškrtněte dle skutečnosti, bez ohledu na to, zda je kopírování zpoplatněno či ne.</t>
  </si>
  <si>
    <t>Ř. 0505 = Počet vlastních specializovaných databází. Uvede se dle skutečnosti.</t>
  </si>
  <si>
    <t>VI. Zaměstnanci</t>
  </si>
  <si>
    <t>Ř. 0613 = Počet hodin odpracovaných osobami v jiném než pracovněprávním vztahu. Uvede se počet hodin odpracovaných celkem.</t>
  </si>
  <si>
    <t>Ř. 0803 = součet (∑) ř. 0804 až 0807.</t>
  </si>
  <si>
    <t xml:space="preserve">V. Elektronické služby </t>
  </si>
  <si>
    <t xml:space="preserve"> VII. Příjmy, výnosy</t>
  </si>
  <si>
    <t>VIII. Výdaje,  náklady</t>
  </si>
  <si>
    <t>Vykazuje se celkový stav knihovního fondu podle druhů dokumentů ke konci sledovaného období, tj. počet řádně zaevidovaných knihovních jednotek, které jsou součástí knihovního fondu. Stav knihovního fondu je výsledkem „pohybu knihovních fondů“, a to:</t>
  </si>
  <si>
    <t>Údaje převezmete z evidence knihovního fondu – přírůstkového seznamu, seznamu úbytků, z evidence docházejících periodik, popřípadě dalších evidencí budování (správy) knihovních fondů.</t>
  </si>
  <si>
    <t>Ř. 0101 – stav k 31. 12. předešlého roku, tzn. údaj uvedený ve výkaze za předešlý rok (Kult ř. 0102). Do stavu KF se nezapočítávají výměnné soubory.</t>
  </si>
  <si>
    <t>Ř. 0102 – „stav knihovního k 31. 12. vykazovaného roku“. Ř. 0102 = součtu (∑) řádků 0103 až 0113. (nezapomenout přičíst i přírůstky a odečíst úbytky v ř. 0103 až 0113).</t>
  </si>
  <si>
    <t>Ř. 0103 až 0113 údaje z evidence stavu KF k 31. 12. vykazovaného roku (přírůstkové a úbytkové seznamy).</t>
  </si>
  <si>
    <t>Ř. 0114 – „Počet exemplářů titulů docházejících periodik“. Údaj z evidence docházejících periodik. Duplikáty (multiplikáty titulů se počítají).</t>
  </si>
  <si>
    <t>Ř. 0115 – „Počet knihovních jednotek ve volném výběru“. Uvede se podle skutečnosti. (1 m police = cca 30–35 k. j.). Výměnné soubory se nezapočítávají.</t>
  </si>
  <si>
    <t>Ř. 0116 – „Přírůstky“. Údaj ze seznamu přírůstků. Počet všech přírůstků za vykazovaný rok v knihovních jednotkách. Vede-li knihovna více přírůstkových seznamů, pak součet všech v nich nově zaevidovaných dokumentů za vykazovaný rok v knihovních jednotkách.</t>
  </si>
  <si>
    <t>Ř. 0117 – „Úbytky“. Údaj ze seznamu úbytků. Uvede se počet všech úbytků za vykazovaný rok v knihovních jednotkách.</t>
  </si>
  <si>
    <t>Údaje převezmete z Deníku knihovny (DK), oddílu I. Uživatelé, z posledního řádku „Celkem od začátku roku“, nebo z elektronické evidence.</t>
  </si>
  <si>
    <t>Ř. 0201 = Sloupec 1 DK „Registrovaní uživatelé ve sledovaném období“. Uvedou se všichni registrovaní uživatelé (tj. čtenáři), jejichž registrace byla platná ve vykazovaném roce. Při opakované registraci během vykazovaného roku se započítává pouze jedna registrace v daném roce. Viz Definice č. 21</t>
  </si>
  <si>
    <t>Ř. 0202 = Sloupec 2 DK „z toho (z ř. 0201) uživatelé registrovaní online“, z ř. 0201 se uvedou všichni nově registrovaní uživatelé online. Viz Definice č. 24</t>
  </si>
  <si>
    <t>Ř. 0203 = Sloupec 3 DK „z toho (z ř. 0201) registrovaní uživatelé do 15 let“, z ř. 0201 se uvedou všichni nově registrovaní uživatelé (čte­náři) mladší 15 let. Viz Definice č. 23</t>
  </si>
  <si>
    <t>Ř. 0204 = Sloupec 4 DK „Návštěvníci celkem“. Součet všech návštěvníků, kteří toho dne knihovnu fyzicky navštívili a všech návštěvníků online služeb, tzn. virtuálních návštěvníků. Ř. 0204= ř. 0205 + ř. 0209. Definice č. 25, 26 a 31</t>
  </si>
  <si>
    <t>Ř. 0205 = Sloupec 5 DK „Návštěvníci knihovny (fyzické návštěvy, (součet ř. 0206 až 0208)“. Počet všech návštěv fyzických osob, které za vykazovaný rok knihovnu osobně navštívily, aby využily služeb knihovny. Viz Definice č. 26</t>
  </si>
  <si>
    <t>Ř. 0206 = Sloupec 6 DK „návštěvníci půjčoven a studoven“ Počet návštěvníků půjčoven a studoven (z celkového počtu fyzických návštěvníků v ř. 0205). Definice č. 26</t>
  </si>
  <si>
    <t>Ř. 0207 = Sloupec 7 DK „návštěvníci kulturních, komunitních a volnočasových akcí pro veřejnost včetně těch, kde knihovna není hlavní pořadatel“. Počet návštěvníků všech vzdělávacích akcí, které pořádala knihovna nebo jiná organizace ve spolupráci s knihovnou (z celkového počtu fyzických návštěvníků v ř. 0205). Definice č. 27</t>
  </si>
  <si>
    <t>Ř. 0208 = Sloupec 8 DK „návštěvníci vzdělávacích akcí“. Počet návštěvníků všech vzdělávacích akcí pro veřejnost, které pořádala knihovna nebo jiná organizace ve spolupráci s knihovnou. (z celkového počtu fyzických návštěvníků v Ř. 0205). Definice č. 29</t>
  </si>
  <si>
    <t>Ř. 0209 = Sloupec 9 DK „Návštěvníci online služeb (virtuální návštěvy)“, součet ř. 0504 + 0507 + 512 + 513 Definice č. 31. Tento údaj je součtem údajů z oddílu III. Elektronické služby, sloupců 28+29 (viz též Definice č. 44) a z oddílu V. Kulturní a vzdělávací akce, sloupců 42+43 (viz též definice 58 + 60).</t>
  </si>
  <si>
    <t>Údaje převezmete z Deníku knihovny, oddílu II. Služby uživatelům – výpůjčky nebo ze statistiky výpůjček používaného automatizovaného knihovního systému. PROLONGACE se NEEVIDUJÍ.</t>
  </si>
  <si>
    <t>Ř. 0301 = Sloupec 10 DK Výpůjčky celkem (fyzické + online, ř. 0302 + 0510+ 0511)</t>
  </si>
  <si>
    <t>Ř. 0302 = Sloupec 11 DK „Primární výpůjčky fyzických dokumentů celkem“ (součet ř. 0303 až ř. 0316). Uvede se celkový počet primárních výpůjček jednotlivých druhů dokumentů uvedených v řádcích 0303 až 0316. Započítávají se všechny evidované absenční a prezenční výpůjčky. Definice č. 32, 34 až 40.</t>
  </si>
  <si>
    <t>Ř. 0303 = Sloupec 12 DK – všechny evidované primární absenční a prezenční výpůjčky naučné literatury dospělým uživatelům (knihy), z ř. 0302. Definice č. 36.</t>
  </si>
  <si>
    <t>Ř. 0304 = Sloupec 13 DK – všechny evidované primární absenční a prezenční výpůjčky krásné literatury dospělým uživatelům (knihy), z ř. 0302. Definice č. 37.</t>
  </si>
  <si>
    <t>Ř. 0305 = Sloupec 14 DK – všechny evidované primární absenční a prezenční výpůjčky naučné literatury dětem (knihy), z ř. 0302. Definice č. 38.</t>
  </si>
  <si>
    <t>Ř. 0306 = Sloupec 15 DK– všechny evidované primární absenční a prezenční výpůjčky krásné literatury dětem (knihy), z ř. 0302. Definice č. 39.</t>
  </si>
  <si>
    <t>Ř. 0307 = Sloupec 16 DK – všechny evidované primární absenční a prezenční výpůjčky periodik, z ř. 0302. Definice č. 17 a č. 40.</t>
  </si>
  <si>
    <t>Ř. 0308 = Sloupec 17 DK – všechny evidované primární absenční a prezenční výpůjčky historických dokumentů, z ř. 302. Definice č. 8.</t>
  </si>
  <si>
    <t>Ř. 0309 = Sloupec 18 DK – všechny evidované primární absenční a prezenční výpůjčky mikrografických dokumentů, z ř. 302. Definice č. 9.</t>
  </si>
  <si>
    <t>Ř. 0310 = Sloupec 19 DK – všechny evidované primární absenční a prezenční výpůjčky kartografických dokumentů, z ř. 302. Definice č. 10.</t>
  </si>
  <si>
    <t>Ř. 0311 = Sloupec 20 DK – všechny evidované primární absenční a prezenční výpůjčky tištěných hudebnin, z ř. 302. Definice č. 11.</t>
  </si>
  <si>
    <t>Ř. 0312 = Sloupec 21 DK –všechny evidované absenční a prezenční výpůjčky zvukových dokumentů, z ř. 302. Definice č. 12.</t>
  </si>
  <si>
    <t>Ř. 0313 = Sloupec 22 DK – všechny evidované primární absenční a prezenční výpůjčky zvukově obrazových dokumentů, z ř. 302. Definice č. 13.</t>
  </si>
  <si>
    <t>Ř. 0314 = Sloupec 23 DK – všechny evidované primární absenční a prezenční výpůjčky obrazových dokumentů, z ř. 302. Definice č. 14.</t>
  </si>
  <si>
    <t>Ř. 0315 = Sloupec 24 DK – všechny evidované primární absenční a prezenční výpůjčky elektronických dokumentů, z ř. 302. Definice č. 15.</t>
  </si>
  <si>
    <t>Ř. 0316 = Sloupec 25 DK – všechny evidované primární absenční a prezenční výpůjčky jiných dokumentů, tj. takových, které nelze z hlediska druhu dokumentů zařadit mezi výše uváděné, z ř. 302. Definice č. 16.</t>
  </si>
  <si>
    <t>Ř. 0317= Sloupec 26 DK – z ř. 0302 všechny evidované prezenční výpůjčky, z ř. 302. Definice č. 34.</t>
  </si>
  <si>
    <t>Údaje převezmete z Deníku veřejné knihovny, oddílů IV. Meziknihovní výpůjční služba, vydavatelská činnost, VI. Aktivity pro knihovny a provozovatele, regionální funkce (výběr) a dalších evidencí, které si knihovny vedou. Některé řádky podle skutečnosti k 31. 12. vykazovaného roku.</t>
  </si>
  <si>
    <t>Meziknihovní výpůjční služba v rámci státu se uvádí v řádcích 0401 až 0402.</t>
  </si>
  <si>
    <t>Ř. 0401 = Sloupec 34 DK – počet kladně vyřízených požadavků. Definice č. 54</t>
  </si>
  <si>
    <t xml:space="preserve">Ř. 0402 = Sloupec 35 DK – počet kladně vyřízených požadavků.  </t>
  </si>
  <si>
    <t>Do řádků 0403 a 0407 se uvedou údaje o výměnných fondech v rámci RF z oddílu VI. Aktivity pro knihovny a provozovatele, regionální funkce (výběr) + profesní vzdělávání odborných zaměstnanců a podkladové evidence, které si knihovny o RF vedou.</t>
  </si>
  <si>
    <t>Ř. 0403 = Sloupec 49 DK – Počet svazků, tj. počet všech dokumentů ve všech souborech poskytnutých jiným knihovnám.</t>
  </si>
  <si>
    <t>Ř. 0404 = Sloupec 50 DK – Počet svazků, tj. počet všech dokumentů ve všech souborech od jiných knihoven.</t>
  </si>
  <si>
    <t>Ř. 0405 = Sloupec 51 DK – Počet odborných zaměstnanců (fyzické osoby), kteří se profesně vzdělávali v daném roce. Definice č. 70 a č. 71.</t>
  </si>
  <si>
    <t>Ř. 0406 = Sloupec 52 DK – Počet hodin celkem, kdy se odborní zaměstnanci profesně vzdělávali. Definice č. 70 a 71.</t>
  </si>
  <si>
    <t>Ř. 0407 = Sloupec 53 DK – Odborní pracovníci (fyzické osoby), kteří splnili standard vzdělávání (48 nebo 8 hod./rok na jednoho zaměstnance). Definice č. 70 a č. 71</t>
  </si>
  <si>
    <t>Do řádků 0408 až 0412 uvedete údaje z oddílu V. Kulturní a vzdělávací akce pro veřejnost, a to jen ze sloupců o počtu akcí.</t>
  </si>
  <si>
    <t>Ř. 0408 = Sloupec 39 DK – Počet kulturních, komunitních nebo volnočasových akcí pro veřejnost celkem. Definice č. 59 a 60</t>
  </si>
  <si>
    <t>Ř. 0409 = Sloupec 41 DK – Počet online (virtuálních) kulturních, komunitních nebo volnočasových akcí pro veřejnost. Definice č. 58</t>
  </si>
  <si>
    <t>Ř. 0410 = ze sloupce 44 DK – Počet vzdělávacích akcí pro veřejnost celkem. Definice č. 59 a 60.</t>
  </si>
  <si>
    <t>Ř. 0411 = Sloupec 46 DK – Počet online (virtuálních) vzdělávacích akcí pro veřejnost. Definice č. 60</t>
  </si>
  <si>
    <t>Ř. 0412 = ze sloupce 44 a 46 – Počet vzdělávacích akcí v oblasti informačních a komunikačních technologií (ICT) z počtu vzdělávacích akcí pro veřejnost, tzn. z Ř. 0410 a Ř. 0411</t>
  </si>
  <si>
    <t>Řádky 0413 až 0417 se vyplňují údaji o vydavatelské činnosti knihovny. Údaje přeberete z oddílu IV. MVS a vydavatelská činnost.</t>
  </si>
  <si>
    <t>Ŕ. 0413 = Sloupec 36 DK – Počet vydaných titulů neperiodických publikací Definice č. 61.</t>
  </si>
  <si>
    <t>Ř. 0414= Sloupec 36 DK – Uvede se součet nákladů jednotlivých vydaných titulů uvedených v Ŕ. 0413 .</t>
  </si>
  <si>
    <t>Ř. 0415 = Sloupec 37 DK – Počet vydaných titulů periodického tisku. Definice č. 62.</t>
  </si>
  <si>
    <t>Ř. 0416 = Sloupec 37 DK – Uvede se součet nákladů jednotlivých vydaných titulů uvedených v Ř. 0415</t>
  </si>
  <si>
    <t>Ř. 0417= Sloupec 38 DK – Počet titulů vydaných elektronických dokumentů. Definice č. 63.</t>
  </si>
  <si>
    <t>Ř. 0418= Plocha knihovny pro uživatele v m2. Definice č. 66.</t>
  </si>
  <si>
    <t>Ř. 0419= Počet studijních míst k 31. 12. Definice č. 64</t>
  </si>
  <si>
    <t>Ř. 0420 = Počet počítačů připojených na internet pro uživatele k 31.12. Definice č. 65.</t>
  </si>
  <si>
    <t>Ř. 0423= Počet hodin pro veřejnost týdně. Definice č 69 a poznámka pod čarou ve výkaze Kult.</t>
  </si>
  <si>
    <t>Údaje převezmete z Deníku knihovny, oddílu III. Elektronické služby nebo přímo ze statistik, které jsou součástí Vámi užívaných automatizovaných knihovních systému a dalších SW a dle skutečnosti v knihovně.</t>
  </si>
  <si>
    <t>Ř. 0501 = Webová stránka knihovny. Zaškrtnete dle skutečnosti. Definice č. 41.</t>
  </si>
  <si>
    <t>Ř. 0502 = Elektronický katalog knihovny na internetu. Zaškrtnete dle skutečnosti. Definice č. 43.</t>
  </si>
  <si>
    <t>Ř. 0503 = Sloupec 27 DK – Počet návštěv webové stránky knihovny (za sledované období). Definice č. 41 a 42.</t>
  </si>
  <si>
    <t>Ř. 0504 = Sloupec 28 DK – Počet vstupů do elektronického katalogu a elektronického výpůjčního protokolu. Definice č. 43 a 44.</t>
  </si>
  <si>
    <t>Ř. 0506 = Počet licencovaných elektronických informačních zdrojů“. Uvede se dle skutečnosti. Definice č 47.</t>
  </si>
  <si>
    <t>Ř. 0507 = Sloupec 29 DK Počet vstupů do elektronických informačních zdrojů a databází celkem (vlastní i licencované). Definice č. 47 a 48.</t>
  </si>
  <si>
    <t>Ř. 0508 = Sloupec 30 DK – Počet zobrazených nebo stažených digitálních dokumentů. Definice č. 49.</t>
  </si>
  <si>
    <t>Ř. 0509 = Sloupec 31 DK – Počet stažených digitálních dokumentů k dlouhodobému užití. Definice č. 50.</t>
  </si>
  <si>
    <t>Ř. 0510 = Sloupec 32 DK – Počet online výpůjček e-knih. Definice č. 51.</t>
  </si>
  <si>
    <t>Ř. 0511 = Sloupec 33 DK – Počet online výpůjček e-audioknih. Definice č. 51.</t>
  </si>
  <si>
    <t>Ř 0513 = Sloupec 48 DK – Návštěvníci online (virtuálních) vzdělávacích akcí. Definice č. 30.</t>
  </si>
  <si>
    <t>Ř. 0512 = Sloupec 43 DK – Návštěvníci online (virtuálních) kulturních, komunitních nebo volnočasových akcí. Definice č. 28.</t>
  </si>
  <si>
    <t>Počty zaměstnanců se uvádějí v celoročním průměru evidenčního počtu zaměstnanců přepočteném na plně zaměstnané. Uvede se podle skutečnosti za vykazovaný rok. Definice č. 72 a 73 a 74.</t>
  </si>
  <si>
    <t>Ř. 0601 = Zaměstnanci v pracovním poměru (fyzické osoby) k 31.12. Definice č. 68.</t>
  </si>
  <si>
    <t>Ř. 0602 = Počet zaměstnanců (přepočtený stav). Definice č. 69</t>
  </si>
  <si>
    <t>Ř. 0603 = z ř. 0601 VŠ knihovnického směru. (přepočtený stav).</t>
  </si>
  <si>
    <t>Ř. 0604 = z ř. 0601 VOŠ knihovnického směru. (přepočtený stav).</t>
  </si>
  <si>
    <t>Ř. 0605 = z ř. 0601 VŠ ostatní. (přepočtený stav).</t>
  </si>
  <si>
    <t>Ř. 0606 = z ř. 0601 VOŠ ostatní (přepočtený stav).</t>
  </si>
  <si>
    <t>Ř. 0607 = z ř. 0601 SŠ knihovnického směru (přepočtený stav).</t>
  </si>
  <si>
    <t>Ř. 0608 = z ř. 0601 SŠ ostatní (přepočtený stav).</t>
  </si>
  <si>
    <t>Ř. 0609 = z ř. 0601 ostatní zaměstnanci (tj. neuvedení v řádcích 0603 až 0608).</t>
  </si>
  <si>
    <t>Ř. 0610 = Počet osob pracujících na základě některé z dohod o pracích konaných mimo pracovní poměr (DPP, DPČ). Uvede se počet fyzických osob bez ohledu na počet uzavřených dohod. Definice č. 77 a 78.</t>
  </si>
  <si>
    <t>Ř. 0611 = Počet hodin odpracovaných osobami na základě DPP, DPČ, Uvede se počet odpracovaných hodin celkem.</t>
  </si>
  <si>
    <t>Ř. 0612 = Osoby v jiném než pracovněprávním vztahu (OSVČ, smlouvy o dílo aj.). Vztahuje se na osoby pracující na základě smlouvy (licenční smlouvy, autorské dohody, smlouvy o spolupráci, smlouvy o dílo aj.), osoby samostatně výdělečně činné, pracující ve vlastním podniku a pomáhající rodinné příslušníky. Poznámka: Nezahrnuje jednorázové služby. Pokud se alespoň jedna smlouva či dohoda vztahovala k odborné činnosti, uvede se pouze jednou jako odborný pracovník. Definice č. 79.</t>
  </si>
  <si>
    <t>Ř. 0614 = Počet dobrovolných pracovníků. Vyplní se dle skutečnosti ve vykazující knihovně za vykazované období. Uvádí se počet fyzických osob. Definice č. 72.</t>
  </si>
  <si>
    <t>Ř. 0615 = Počet hodin odpracovaných dobrovolnými pracovníky celkem za vykazované období. Vyplní se dle skutečnosti ve vykazující knihovně za vykazované období. Definice č. 73.</t>
  </si>
  <si>
    <t>Definice č. 82–118 se vztahují k vykazování údajů o hospodaření. Oddíly VII. a VIII. Oddíly vyplňují všechny knihovny dle skutečnosti. Údaje se získají z Výkazu zisku a ztráty sestaveného k 31. 12. b. r., a analytického účtování, resp. platné směrné účtové osnovy, vyhláška č. 410/2009 Sb., v platném znění.</t>
  </si>
  <si>
    <t>Ř. 0713 = Definice č. 92 – Dotace a granty na investice z rozpočtu kraje.</t>
  </si>
  <si>
    <t>Ř. 0712 = Definice č. 91 – Dotace a granty na investice ze státního rozpočtu.</t>
  </si>
  <si>
    <t>Ř. 0701= Definice č. 80 – Tržby za vlastní výkony (výrobky, služby) a za zboží. Výnosy z vlastních výkonů a zboží (účtová skupina 60). Z hlavní i hospodářské činnosti.</t>
  </si>
  <si>
    <t>Ř. 0702 = Definice č. 81 – z Ř. 0701 – Výnosy (příjmy) z hlavní činnosti. Z Ř. 0701 pouze výnosy (příjmy) z hlavní činnosti, tj. ponížené o příjmy z hospodářské činnosti. Nemá-li knihovna hospodářskou činnost, Ř. 0702 se rovná Ř. 0701.</t>
  </si>
  <si>
    <t>Ř. 0703 = Definice č. 82 – Příspěvky, dotace a granty ze státního rozpočtu. V jedné částce se uvádí součet všech příspěvků, dotací a grantů, subvencí, nenávratné finanční výpomoci, podpor, peněžních darů na provoz knihovny ze státního rozpočtu, tj. z ministerstev a jiných subjektů státu, (účet 67).</t>
  </si>
  <si>
    <t>Ř. 0704 = Definice č. 83 – Příspěvky, dotace a granty z rozpočtu kraje. V jedné částce se uvádí součet všech příspěvků, dotací a grantů na provoz knihovny z rozpočtu kraje. (úč. 67).</t>
  </si>
  <si>
    <t>Ř. 0705 = Definice č. 84 – Příspěvky, dotace a granty z rozpočtu obce. V jedné částce se uvádí součet všech příspěvků, dotací a grantů na provoz knihovny z rozpočtu obce. (účet 67).</t>
  </si>
  <si>
    <t>Ř. 0706 = Definice č. 85 – Příspěvky, dotace a granty na provoz od ostatních subjektů. V jedné částce se uvádí součet všech příspěvků, dotací a grantů na provoz knihovny získaných od jiných subjektů, než je stát, kraj a obec. (účet 672).</t>
  </si>
  <si>
    <t>Ř. 0707 = Definice č. 86 – Příspěvky, dotace a granty na provoz ze zahraničí. V jedné částce se uvádí součet všech příspěvků, dotací a grantů na provoz knihovny získaných od zahraničních subjektů.</t>
  </si>
  <si>
    <t>Ř. 0708 = Definice č. 87 – z Ř. 0707– Příspěvky, dotace a granty na provoz z fondů EU. V jedné částce se uvádí součet všech dotací, příspěvků a grantů na provoz knihovny získaných z fondů EU z celkové částky získané ze zahraničí, tj. z ř. 0707 viz definice č. 88 (účtová skupina 67).</t>
  </si>
  <si>
    <t>Ř. 0709 = Definice č. 88 – Dary a sponzorské příspěvky. V jedné částce se uvádí součet všech darů. Sponzorský příspěvek uvádět jen v případě, že není vázán na protislužbu a chápán jako platba za její poskytnutí (reklama).</t>
  </si>
  <si>
    <t>Ř. 0710 = Definice č. 89 – Ostatní provozní výnosy výše neuvedené. Součet všech ostatních výnosů výše neuvedených (v řádcích 0701 až 0709) Účtové skupiny 64, 66.</t>
  </si>
  <si>
    <t>Ř. 0711 = Definice č. 90 – Příjmy (výnosy) celkem. Ř. 0711= součet (∑) Ř. 0701 + Ř. 0703 až Ř. 0707+ Ř. 0709+ Ř. 0710. Součet účtů třídy 6… za hlavní i hospodářskou činnost.</t>
  </si>
  <si>
    <t>Ř. 0714 = Definice č. 93 – Dotace a granty na investice z rozpočtu obce. Součet všech dotací a grantů na investice z rozpočtu obce.</t>
  </si>
  <si>
    <t>Ř. 0715 = Definice č. 94 – Dotace a granty na investice od ostatních subjektů. Součet všech dotací a grantů na investice získaných od jiných subjektů, než je stát, kraj nebo obec, tj. neuvedených v položkách dle definic č. 93, 94, 95 (tj. v Ř. 0712, Ř. 0713, Ř. 0714).</t>
  </si>
  <si>
    <t>Ř. 0716 = Definice č. 95 – Dotace a granty na investice ze zahraničí. Součet všech dotací a grantů na investice získaných od zahraničních subjektů (včetně fondů EU).</t>
  </si>
  <si>
    <t>Ř. 0717 = Definice č. 96 – z Ř. 0716 – Dotace a granty na investice z fondů EU. Z částky uvedené v definici č. 95 (tj. v Kult Ř. 0716) se uvedou pouze dotace a granty na investice z fondů EU.</t>
  </si>
  <si>
    <t>Ř. 0718 = Definice č. 97 – Dotace a granty na investice celkem. Ř. 0718 = součet (∑) Ř. 0712 + Ř. 0713 + Ř. 0714 + Ř. 0715 + Ř. 0716. Součet všech dotací a grantů, které knihovna získala za vykazované období. Je součtem částek uvedených v definicích č. 93 až 97. (Kult Ř. 0718= součet řádků Ř. 0712 až Ř. 0716).</t>
  </si>
  <si>
    <t> – vyplňují všechny knihovny, především pak ZKNP povinně vyplní ř. 0808 až 0810, byť by byl údaj nula.</t>
  </si>
  <si>
    <t>Pozn. k definicím dále. Ř. 0801 až Ř. 0815 se týkají neinvestičních nákladů, a to neinves­tičních nákladů na hlavní i hospodářskou činnost. Investiční výdaje se vykazují v Ř. 0817. Celkové náklady pouze na hlavní činnost se uvedou v Ř. 0816, a jsou součástí Ř. 0815.</t>
  </si>
  <si>
    <t>Ř. 0802 = Z výdajů z ř. 0801 (Definice č. 98) Výdaje knihovny na nájmy.</t>
  </si>
  <si>
    <t>Ř. 0803 = Osobní náklady.</t>
  </si>
  <si>
    <t>Ř. 0801 – Spotřeba materiálu energie, zboží a služeb. Veškeré výdaje na materiál, energie a služby, včetně pořízení knihovního fondu a nákupu licencí na informační zdroje. (účtová skupina 50 a 51 ev. další použité účty).</t>
  </si>
  <si>
    <t>Ř. 0804 – Mzdy (resp. platy). Uvede se celková výše mzdových nákladů, resp. prostředků vyplacených mezd/platů (zejména součet – tarifní plat, příplatek za vedení, osobní příplatek, příplatek za přesčas, příplatek za práci v sobotu a neděli, odměna) a náhrady mzdy za dočasnou pracovní neschopnost. Je součástí celkové částky Osobní náklady viz definice č. 101. (účet 521). (z Kult ř. 0803).</t>
  </si>
  <si>
    <t>Ř. 0805 – Ostatní osobní náklady. Uvedou se částky vyplacené na dohody o provedení práce, dohody o pracovní činnosti, a autorské honoráře. Je součástí celkové částky osobní náklady viz definice č. 102 (resp. z Kult Ř. 0803).</t>
  </si>
  <si>
    <t>Ř. 0806 – Náklady na zdravotní a sociální pojištění.  Přesněji: náklady na zákonné sociální pojištění. uvede se částka zaplacená zaměstnavatelem na zákonné sociální pojištění. je součástí celkové částky osobní náklady viz definice č. 100 a Kult Ř. 0803. (účet 524).</t>
  </si>
  <si>
    <t>Ř. 0807 – Zákonné sociální náklady. Účet 527 obsahuje náklady podle § 24, odst. 2 písm. j zákona o dani z příjmu, pokud se na příslušnou účetní jednotku vztahují podle jiného právního předpisu (zejména náklady na pracovní a sociální podmínky, náklady na bezpečnost a ochranu zdraví při práci, pracovně lékařské služby, náklady na odborný rozvoj zaměstnanců, závodní stravování), včetně přídělu do fondu kulturních a sociálních potřeb. Je součástí celkové částky Osobní náklady viz definice č. 100 a Kult Ř. 0803.</t>
  </si>
  <si>
    <t>Ř. 0808 – Náklady na pořízení knihovního fondu celkem. Částka z řádku Kult 0801. Souhrn veškerých výdajů za všechny dokumenty zakoupené knihovnou během sledovaného roku do knihovního fondu, na výměnu dokumentů, náklady na nákup periodik, předplatné periodik a pořízení licencí na elektronické informační zdroje. Přičemž licence mohou být účtovány i na účtu 518 a 549.</t>
  </si>
  <si>
    <t>Ř. 0809 – Nákup a předplatné periodik.  Z celkové částky na pořízení knihovního fondu definice č. 106 (Kult Ř. 0808) se uvede pouze částka na pořízení periodik.</t>
  </si>
  <si>
    <t>Ř. 0810 – Nákup a pořízení licencí na elektronické zdroje. Náklady na úhradu licencí na elektronické informační zdroje. Uvádí se z celkové částky na pořízení knihovního fondu definice č. 107 (Kult Ř. 0808). Účty 518 a 549.</t>
  </si>
  <si>
    <t>Ř. 0811 – Daně a poplatky (bez daně z příjmů). Souhrn částek za daně silniční, z nemovitostí, ostatní daně a poplatky … (účtová sku­pina 53).</t>
  </si>
  <si>
    <t>Ř. 0812 – Daň z příjmů. Účtová skupina 59.</t>
  </si>
  <si>
    <t>Ř. 0813 – Odpisy dlouhodobého majetku.  Včetně nákladů z pořízení drobného dlouhodobého majetku (účt. sk. 55).</t>
  </si>
  <si>
    <t>Ř. 0814 – Ostatní provozní náklady výše neuvedené. Výše neuvedené ostatní náklady z činností a finanční náklady (zejména z účet. sk. 55).</t>
  </si>
  <si>
    <t>Ř. 0815 – Výdaje (náklady) celkem. Uvede se součet částek z řádků Kult 0801 + ř. 0803 + ř. 0811 až ř. 0814. (Ř. 0815 = součet (∑) ř. 0801 + 0803 + 0811 + 0812 + 0813 + 0814.)</t>
  </si>
  <si>
    <t>Ř. 0816 – Výdaje na hlavní činnost. Z částky Výdaje (náklady) celkem (ř. 0815) se uvedou pouze výdaje na hlavní činnost. Viz též z Výkazu zisku a ztráty – Náklady celkem, ze sloupce Na hlavní činnost.</t>
  </si>
  <si>
    <t>Ř. 0817 – Investiční výdaje (na hmotný a nehmotný majetek) celkem.</t>
  </si>
  <si>
    <t>Ř. 0817 = součet (∑) ř. 0818 + 0819. Uvede se součet investičních výdajů za hmotný majetek (definice č. 115) a nehmotný majetek (definice č. 116), tzn. součet řádků Kult Ř. 0818 a Ř. 0819.</t>
  </si>
  <si>
    <t>Ř. 0818 – Výdaje na hmotný investiční majetek. Výdaje na majetek, jehož vstupní cena je vyšší než 80 000 Kč a provozně technické funkce delší než jeden rok. Je součástí částky v Kult ř. 0817.</t>
  </si>
  <si>
    <t>Ř. 0819 – Výdaje na nehmotný investiční majetek. Doba použitelnosti delší než jeden rok. Je součástí celkové částky v Kult Ř. 0817.</t>
  </si>
  <si>
    <t>521 mzdové náklady (mzda, plat, OON)</t>
  </si>
  <si>
    <t>524 zákonné sociální pojištění</t>
  </si>
  <si>
    <t>525 jiné sociální pojištění</t>
  </si>
  <si>
    <t>527 zákonné sociální náklady</t>
  </si>
  <si>
    <t>528 jiné sociální náklady</t>
  </si>
  <si>
    <t>Roční výkaz o knihovně Kult (MK) 12-01 vyplňují všechny knihovny v papírové nebo elektronické podobě. Výkaz má devět oddílů. Pokud se u vykazující knihovny některá z činností nevyskytuje, vyplní se příslušný řádek (pole) nulou. Formulář výkazu dostupný na:</t>
  </si>
  <si>
    <t>(Vyhláška č. 410/2009 Sb., kterou se provádějí některá ustanovení zákona č. 563/1991 Sb., o účetnictví, ve znění pozdějších předpisů, pro některé vybrané účetní jednotky., které jsou územními samosprávnými celky, příspěvkovými organizacemi, státními fondy a organizačními složkami státu, v platném znění. )</t>
  </si>
  <si>
    <t>Podklady získáte na ekonomickém oddělení (úseku) knihovny nebo v ekonomickém oddělení (úseku) zřizovatele (obecní, městský úřad). Definice vykazovaných položek z oblasti hospodaření a pro tento statistický účel budou uvedeny na webu KI NK ČR.</t>
  </si>
  <si>
    <r>
      <rPr>
        <b/>
        <i/>
        <sz val="11"/>
        <rFont val="Calibri"/>
        <family val="2"/>
        <charset val="238"/>
      </rPr>
      <t>Kontrola správnosti:</t>
    </r>
    <r>
      <rPr>
        <i/>
        <sz val="11"/>
        <rFont val="Calibri"/>
        <family val="2"/>
        <charset val="238"/>
      </rPr>
      <t xml:space="preserve"> Ř. 0102= součtu (∑) ř. 0101 + ř. 0116 – ř. 0117 + ř. 0118 – ř. 0119.</t>
    </r>
  </si>
  <si>
    <r>
      <rPr>
        <b/>
        <sz val="11"/>
        <color indexed="8"/>
        <rFont val="Calibri"/>
        <family val="2"/>
        <charset val="238"/>
      </rPr>
      <t>Venkovní čítárna</t>
    </r>
    <r>
      <rPr>
        <sz val="11"/>
        <color theme="1"/>
        <rFont val="Calibri"/>
        <family val="2"/>
        <charset val="238"/>
        <scheme val="minor"/>
      </rPr>
      <t xml:space="preserve"> = prostor patřící knihovně, který je součástí budovy nebo venkovní prostor na knihovnu těsně navazující, vybavený minimálně sedacím nábytkem, ve kterém mohou návštěvníci alespoň část roku využívat knihovnické a informační služby (například čtení, hraní společenských her, vzdělávací, kulturní a volnočasové akce atd.).</t>
    </r>
  </si>
  <si>
    <r>
      <rPr>
        <b/>
        <sz val="11"/>
        <color indexed="8"/>
        <rFont val="Calibri"/>
        <family val="2"/>
        <charset val="238"/>
      </rPr>
      <t>Komunitní aktivity</t>
    </r>
    <r>
      <rPr>
        <sz val="11"/>
        <color theme="1"/>
        <rFont val="Calibri"/>
        <family val="2"/>
        <charset val="238"/>
        <scheme val="minor"/>
      </rPr>
      <t xml:space="preserve"> = knihovnou pořádané akce, které oslovují obyvatele regionálně příslušných lokalit. Řadí se mezi ně volnočasové a vzdělávací aktivity, jež knihovny poskytují veřejnosti s ohledem na specifické potřeby cílových skupin. Knihovny se pomocí těchto aktivit snaží být nejen místem mezigeneračního setkávání, seznámení obyvatel rozdílných etnik, národností, ale také prostorem pro lidi z různých sociálních poměrů.</t>
    </r>
  </si>
  <si>
    <t>PROLONGACE (prodloužení doby výpůjčky konkrétní knihovní jednotky) se do počtu výpůjček NEUVÁDĚJÍ.</t>
  </si>
  <si>
    <t>Primární fyzická výpůjčka beletrie (prózy), poezie, divadelní hry, filmového scénáře ve formě papírové knihy dospělému uživateli. Primární výpůjčka = první knihovnou evidované půjčení konkrétní knihovní jednotky konkrétnímu uživateli. PROLONGACE (prodloužení doby výpůjčky konkrétní knihovní jednotky) se do počtu výpůjček NEUVÁDĚJÍ.</t>
  </si>
  <si>
    <t>Primární výpůjčka = první knihovnou evidované půjčení konkrétní knihovní jednotky konkré­nímu uživateli.</t>
  </si>
  <si>
    <t>Primární fyzická výpůjčka beletrie (prózy), poezie, divadelní hry, filmového scénáře ve formě papírové knihy uživateli mladšímu 15 let. Primární výpůjčka = první knihovnou evidované půjčení konkrétní knihovní jednotky konkrétnímu uživateli. PROLONGACE (prodloužení doby výpůjčky konkrétní knihovní jednotky) se do počtu výpůjček NEUVÁDĚJÍ.</t>
  </si>
  <si>
    <t>Pracující knihovna musí mít uvedenou plochu pro uživatele</t>
  </si>
  <si>
    <t>Pracující knihovna musí mít uvedeny otevírací hodiny.</t>
  </si>
  <si>
    <t>Pokud má knihovna počítač, musí mít k tomu uvedeno v ř. 0419 i studijní místo.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</si>
</sst>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000000"/>
  </numFmts>
  <fonts count="122" x14ac:knownFonts="1">
    <font>
      <sz val="11"/>
      <color theme="1"/>
      <name val="Calibri"/>
      <family val="2"/>
      <charset val="238"/>
      <scheme val="minor"/>
    </font>
    <font>
      <sz val="11"/>
      <color indexed="9"/>
      <name val="Calibri"/>
      <family val="2"/>
      <charset val="238"/>
    </font>
    <font>
      <sz val="10"/>
      <color indexed="8"/>
      <name val="Calibri"/>
      <family val="2"/>
      <charset val="238"/>
    </font>
    <font>
      <sz val="8"/>
      <name val="Arial"/>
      <family val="2"/>
      <charset val="238"/>
    </font>
    <font>
      <sz val="11"/>
      <color indexed="8"/>
      <name val="Arial"/>
      <family val="2"/>
      <charset val="238"/>
    </font>
    <font>
      <sz val="8"/>
      <name val="Arial CE"/>
      <charset val="238"/>
    </font>
    <font>
      <sz val="10"/>
      <color indexed="8"/>
      <name val="Wingdings"/>
      <charset val="2"/>
    </font>
    <font>
      <sz val="7"/>
      <color indexed="8"/>
      <name val="Calibri"/>
      <family val="2"/>
      <charset val="238"/>
    </font>
    <font>
      <vertAlign val="superscript"/>
      <sz val="5.5"/>
      <color indexed="8"/>
      <name val="Calibri"/>
      <family val="2"/>
      <charset val="238"/>
    </font>
    <font>
      <sz val="5.5"/>
      <color indexed="8"/>
      <name val="Calibri"/>
      <family val="2"/>
      <charset val="238"/>
    </font>
    <font>
      <vertAlign val="superscript"/>
      <sz val="6"/>
      <color indexed="8"/>
      <name val="Calibri"/>
      <family val="2"/>
      <charset val="238"/>
    </font>
    <font>
      <vertAlign val="superscript"/>
      <sz val="7"/>
      <color indexed="8"/>
      <name val="Arial"/>
      <family val="2"/>
      <charset val="238"/>
    </font>
    <font>
      <sz val="8"/>
      <color indexed="8"/>
      <name val="Wingdings"/>
      <charset val="2"/>
    </font>
    <font>
      <b/>
      <u/>
      <sz val="9"/>
      <color indexed="8"/>
      <name val="Calibri"/>
      <family val="2"/>
      <charset val="238"/>
    </font>
    <font>
      <b/>
      <vertAlign val="superscript"/>
      <sz val="7"/>
      <color indexed="8"/>
      <name val="Calibri"/>
      <family val="2"/>
      <charset val="238"/>
    </font>
    <font>
      <u/>
      <sz val="10"/>
      <color indexed="12"/>
      <name val="Arial CE"/>
      <charset val="238"/>
    </font>
    <font>
      <sz val="10"/>
      <name val="Arial CE"/>
      <charset val="238"/>
    </font>
    <font>
      <u/>
      <sz val="8"/>
      <color indexed="12"/>
      <name val="Arial CE"/>
      <charset val="238"/>
    </font>
    <font>
      <b/>
      <vertAlign val="superscript"/>
      <sz val="8"/>
      <name val="Calibri"/>
      <family val="2"/>
      <charset val="238"/>
    </font>
    <font>
      <b/>
      <sz val="11"/>
      <color indexed="8"/>
      <name val="Calibri"/>
      <family val="2"/>
      <charset val="238"/>
    </font>
    <font>
      <b/>
      <sz val="7"/>
      <name val="Calibri"/>
      <family val="2"/>
      <charset val="238"/>
    </font>
    <font>
      <sz val="7"/>
      <name val="Calibri"/>
      <family val="2"/>
      <charset val="238"/>
    </font>
    <font>
      <sz val="8"/>
      <color indexed="8"/>
      <name val="Calibri"/>
      <family val="2"/>
      <charset val="238"/>
    </font>
    <font>
      <b/>
      <sz val="7"/>
      <color indexed="8"/>
      <name val="Calibri"/>
      <family val="2"/>
      <charset val="238"/>
    </font>
    <font>
      <sz val="8"/>
      <name val="Calibri"/>
      <family val="2"/>
      <charset val="238"/>
    </font>
    <font>
      <sz val="11"/>
      <color indexed="8"/>
      <name val="Calibri"/>
      <family val="2"/>
      <charset val="238"/>
    </font>
    <font>
      <sz val="7.5"/>
      <color indexed="8"/>
      <name val="Calibri"/>
      <family val="2"/>
      <charset val="238"/>
    </font>
    <font>
      <sz val="6"/>
      <name val="Calibri"/>
      <family val="2"/>
      <charset val="238"/>
    </font>
    <font>
      <b/>
      <sz val="8"/>
      <name val="Calibri"/>
      <family val="2"/>
      <charset val="238"/>
    </font>
    <font>
      <sz val="6.5"/>
      <color indexed="8"/>
      <name val="Calibri"/>
      <family val="2"/>
      <charset val="238"/>
    </font>
    <font>
      <b/>
      <sz val="8"/>
      <color indexed="8"/>
      <name val="Calibri"/>
      <family val="2"/>
      <charset val="238"/>
    </font>
    <font>
      <sz val="5.4"/>
      <name val="Calibri"/>
      <family val="2"/>
      <charset val="238"/>
    </font>
    <font>
      <vertAlign val="superscript"/>
      <sz val="5.4"/>
      <name val="Calibri"/>
      <family val="2"/>
      <charset val="238"/>
    </font>
    <font>
      <sz val="5.4"/>
      <color indexed="9"/>
      <name val="Calibri"/>
      <family val="2"/>
      <charset val="238"/>
    </font>
    <font>
      <b/>
      <sz val="5.4"/>
      <name val="Calibri"/>
      <family val="2"/>
      <charset val="238"/>
    </font>
    <font>
      <sz val="6"/>
      <color indexed="8"/>
      <name val="Calibri"/>
      <family val="2"/>
      <charset val="238"/>
    </font>
    <font>
      <sz val="7"/>
      <color indexed="9"/>
      <name val="Calibri"/>
      <family val="2"/>
      <charset val="238"/>
    </font>
    <font>
      <b/>
      <sz val="6"/>
      <name val="Calibri"/>
      <family val="2"/>
      <charset val="238"/>
    </font>
    <font>
      <vertAlign val="superscript"/>
      <sz val="8"/>
      <color indexed="8"/>
      <name val="Calibri"/>
      <family val="2"/>
      <charset val="238"/>
    </font>
    <font>
      <sz val="8"/>
      <name val="Wingdings"/>
      <charset val="2"/>
    </font>
    <font>
      <b/>
      <sz val="7.5"/>
      <color indexed="8"/>
      <name val="Calibri"/>
      <family val="2"/>
      <charset val="238"/>
    </font>
    <font>
      <vertAlign val="superscript"/>
      <sz val="7.5"/>
      <color indexed="8"/>
      <name val="Calibri"/>
      <family val="2"/>
      <charset val="238"/>
    </font>
    <font>
      <sz val="7.5"/>
      <color indexed="9"/>
      <name val="Calibri"/>
      <family val="2"/>
      <charset val="238"/>
    </font>
    <font>
      <sz val="7.5"/>
      <name val="Calibri"/>
      <family val="2"/>
      <charset val="238"/>
    </font>
    <font>
      <vertAlign val="superscript"/>
      <sz val="7.5"/>
      <name val="Calibri"/>
      <family val="2"/>
      <charset val="238"/>
    </font>
    <font>
      <b/>
      <vertAlign val="superscript"/>
      <sz val="7.5"/>
      <color indexed="8"/>
      <name val="Calibri"/>
      <family val="2"/>
      <charset val="238"/>
    </font>
    <font>
      <b/>
      <sz val="7.5"/>
      <name val="Calibri"/>
      <family val="2"/>
      <charset val="238"/>
    </font>
    <font>
      <vertAlign val="superscript"/>
      <sz val="7"/>
      <color indexed="8"/>
      <name val="Calibri"/>
      <family val="2"/>
      <charset val="238"/>
    </font>
    <font>
      <sz val="9"/>
      <color indexed="81"/>
      <name val="Tahoma"/>
      <family val="2"/>
      <charset val="238"/>
    </font>
    <font>
      <b/>
      <sz val="14"/>
      <name val="Arial"/>
      <family val="2"/>
      <charset val="238"/>
    </font>
    <font>
      <b/>
      <vertAlign val="superscript"/>
      <sz val="11"/>
      <color indexed="8"/>
      <name val="Calibri"/>
      <family val="2"/>
      <charset val="238"/>
    </font>
    <font>
      <vertAlign val="superscript"/>
      <sz val="11"/>
      <color indexed="8"/>
      <name val="Calibri"/>
      <family val="2"/>
      <charset val="238"/>
    </font>
    <font>
      <i/>
      <sz val="11"/>
      <name val="Calibri"/>
      <family val="2"/>
      <charset val="238"/>
    </font>
    <font>
      <b/>
      <i/>
      <sz val="11"/>
      <name val="Calibri"/>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sz val="11"/>
      <color theme="0"/>
      <name val="Calibri"/>
      <family val="2"/>
      <charset val="238"/>
      <scheme val="minor"/>
    </font>
    <font>
      <sz val="9"/>
      <name val="Calibri"/>
      <family val="2"/>
      <charset val="238"/>
      <scheme val="minor"/>
    </font>
    <font>
      <b/>
      <sz val="7"/>
      <name val="Calibri"/>
      <family val="2"/>
      <charset val="238"/>
      <scheme val="minor"/>
    </font>
    <font>
      <b/>
      <u/>
      <sz val="9"/>
      <name val="Calibri"/>
      <family val="2"/>
      <charset val="238"/>
      <scheme val="minor"/>
    </font>
    <font>
      <b/>
      <u/>
      <sz val="9"/>
      <color indexed="8"/>
      <name val="Calibri"/>
      <family val="2"/>
      <charset val="238"/>
      <scheme val="minor"/>
    </font>
    <font>
      <b/>
      <sz val="12"/>
      <color theme="1"/>
      <name val="Calibri"/>
      <family val="2"/>
      <charset val="238"/>
      <scheme val="minor"/>
    </font>
    <font>
      <sz val="11"/>
      <color rgb="FF000000"/>
      <name val="Calibri"/>
      <family val="2"/>
      <charset val="238"/>
      <scheme val="minor"/>
    </font>
    <font>
      <sz val="7.5"/>
      <color theme="1"/>
      <name val="Calibri"/>
      <family val="2"/>
      <charset val="238"/>
      <scheme val="minor"/>
    </font>
    <font>
      <sz val="12"/>
      <color theme="1"/>
      <name val="Calibri"/>
      <family val="2"/>
      <charset val="238"/>
      <scheme val="minor"/>
    </font>
    <font>
      <sz val="14"/>
      <color theme="1"/>
      <name val="Calibri"/>
      <family val="2"/>
      <charset val="238"/>
      <scheme val="minor"/>
    </font>
    <font>
      <sz val="10"/>
      <color theme="1"/>
      <name val="Calibri"/>
      <family val="2"/>
      <charset val="238"/>
      <scheme val="minor"/>
    </font>
    <font>
      <sz val="10"/>
      <color rgb="FFFF0000"/>
      <name val="Calibri"/>
      <family val="2"/>
      <charset val="238"/>
      <scheme val="minor"/>
    </font>
    <font>
      <b/>
      <sz val="8"/>
      <name val="Calibri"/>
      <family val="2"/>
      <charset val="238"/>
      <scheme val="minor"/>
    </font>
    <font>
      <sz val="8"/>
      <color indexed="8"/>
      <name val="Calibri"/>
      <family val="2"/>
      <charset val="238"/>
      <scheme val="minor"/>
    </font>
    <font>
      <sz val="10"/>
      <color indexed="8"/>
      <name val="Calibri"/>
      <family val="2"/>
      <charset val="238"/>
      <scheme val="minor"/>
    </font>
    <font>
      <sz val="8"/>
      <name val="Calibri"/>
      <family val="2"/>
      <charset val="238"/>
      <scheme val="minor"/>
    </font>
    <font>
      <b/>
      <sz val="7"/>
      <color theme="1"/>
      <name val="Calibri"/>
      <family val="2"/>
      <charset val="238"/>
      <scheme val="minor"/>
    </font>
    <font>
      <sz val="8"/>
      <color theme="1"/>
      <name val="Wingdings"/>
      <charset val="2"/>
    </font>
    <font>
      <b/>
      <sz val="16"/>
      <color theme="1"/>
      <name val="Arial"/>
      <family val="2"/>
      <charset val="238"/>
    </font>
    <font>
      <sz val="9"/>
      <color theme="1"/>
      <name val="Calibri"/>
      <family val="2"/>
      <charset val="238"/>
      <scheme val="minor"/>
    </font>
    <font>
      <sz val="7.5"/>
      <color indexed="8"/>
      <name val="Calibri"/>
      <family val="2"/>
      <charset val="238"/>
      <scheme val="minor"/>
    </font>
    <font>
      <sz val="5.5"/>
      <color theme="1"/>
      <name val="Calibri"/>
      <family val="2"/>
      <charset val="238"/>
      <scheme val="minor"/>
    </font>
    <font>
      <sz val="5.5"/>
      <color indexed="8"/>
      <name val="Calibri"/>
      <family val="2"/>
      <charset val="238"/>
      <scheme val="minor"/>
    </font>
    <font>
      <b/>
      <sz val="7"/>
      <color indexed="8"/>
      <name val="Calibri"/>
      <family val="2"/>
      <charset val="238"/>
      <scheme val="minor"/>
    </font>
    <font>
      <vertAlign val="superscript"/>
      <sz val="6"/>
      <name val="Calibri"/>
      <family val="2"/>
      <charset val="238"/>
      <scheme val="minor"/>
    </font>
    <font>
      <sz val="7"/>
      <color theme="1"/>
      <name val="Calibri"/>
      <family val="2"/>
      <charset val="238"/>
      <scheme val="minor"/>
    </font>
    <font>
      <sz val="10"/>
      <name val="Calibri"/>
      <family val="2"/>
      <charset val="238"/>
      <scheme val="minor"/>
    </font>
    <font>
      <sz val="11"/>
      <color indexed="8"/>
      <name val="Calibri"/>
      <family val="2"/>
      <charset val="238"/>
      <scheme val="minor"/>
    </font>
    <font>
      <b/>
      <sz val="14"/>
      <color rgb="FF0070C0"/>
      <name val="Calibri"/>
      <family val="2"/>
      <charset val="238"/>
      <scheme val="minor"/>
    </font>
    <font>
      <u/>
      <sz val="8"/>
      <color indexed="12"/>
      <name val="Calibri"/>
      <family val="2"/>
      <charset val="238"/>
      <scheme val="minor"/>
    </font>
    <font>
      <b/>
      <sz val="18"/>
      <color theme="1"/>
      <name val="Calibri"/>
      <family val="2"/>
      <charset val="238"/>
      <scheme val="minor"/>
    </font>
    <font>
      <sz val="11"/>
      <color theme="1"/>
      <name val="Arial"/>
      <family val="2"/>
      <charset val="238"/>
    </font>
    <font>
      <b/>
      <sz val="16"/>
      <name val="Calibri"/>
      <family val="2"/>
      <charset val="238"/>
      <scheme val="minor"/>
    </font>
    <font>
      <b/>
      <sz val="11"/>
      <name val="Calibri"/>
      <family val="2"/>
      <charset val="238"/>
      <scheme val="minor"/>
    </font>
    <font>
      <b/>
      <sz val="10"/>
      <color theme="1"/>
      <name val="Calibri"/>
      <family val="2"/>
      <charset val="238"/>
      <scheme val="minor"/>
    </font>
    <font>
      <u/>
      <sz val="11"/>
      <color indexed="12"/>
      <name val="Calibri"/>
      <family val="2"/>
      <charset val="238"/>
      <scheme val="minor"/>
    </font>
    <font>
      <i/>
      <sz val="11"/>
      <name val="Calibri"/>
      <family val="2"/>
      <charset val="238"/>
      <scheme val="minor"/>
    </font>
    <font>
      <u/>
      <sz val="10"/>
      <color theme="8"/>
      <name val="Calibri"/>
      <family val="2"/>
      <charset val="238"/>
      <scheme val="minor"/>
    </font>
    <font>
      <b/>
      <sz val="11"/>
      <color rgb="FF000000"/>
      <name val="Calibri"/>
      <family val="2"/>
      <charset val="238"/>
      <scheme val="minor"/>
    </font>
    <font>
      <b/>
      <sz val="10"/>
      <color theme="8"/>
      <name val="Calibri"/>
      <family val="2"/>
      <charset val="238"/>
      <scheme val="minor"/>
    </font>
    <font>
      <b/>
      <sz val="20"/>
      <color rgb="FF0070C0"/>
      <name val="Calibri"/>
      <family val="2"/>
      <charset val="238"/>
      <scheme val="minor"/>
    </font>
    <font>
      <sz val="20"/>
      <color rgb="FF0070C0"/>
      <name val="Calibri"/>
      <family val="2"/>
      <charset val="238"/>
      <scheme val="minor"/>
    </font>
    <font>
      <vertAlign val="superscript"/>
      <sz val="6"/>
      <color indexed="8"/>
      <name val="Calibri"/>
      <family val="2"/>
      <charset val="238"/>
      <scheme val="minor"/>
    </font>
    <font>
      <sz val="5"/>
      <color indexed="8"/>
      <name val="Calibri"/>
      <family val="2"/>
      <charset val="238"/>
      <scheme val="minor"/>
    </font>
    <font>
      <vertAlign val="superscript"/>
      <sz val="5"/>
      <color indexed="8"/>
      <name val="Calibri"/>
      <family val="2"/>
      <charset val="238"/>
      <scheme val="minor"/>
    </font>
    <font>
      <sz val="7.5"/>
      <color rgb="FF000000"/>
      <name val="Calibri"/>
      <family val="2"/>
      <charset val="238"/>
      <scheme val="minor"/>
    </font>
    <font>
      <b/>
      <sz val="9"/>
      <color indexed="8"/>
      <name val="Calibri"/>
      <family val="2"/>
      <charset val="238"/>
      <scheme val="minor"/>
    </font>
    <font>
      <b/>
      <sz val="9"/>
      <color theme="1"/>
      <name val="Calibri"/>
      <family val="2"/>
      <charset val="238"/>
      <scheme val="minor"/>
    </font>
    <font>
      <b/>
      <sz val="8"/>
      <color theme="1"/>
      <name val="Calibri"/>
      <family val="2"/>
      <charset val="238"/>
      <scheme val="minor"/>
    </font>
    <font>
      <sz val="7"/>
      <color indexed="8"/>
      <name val="Calibri"/>
      <family val="2"/>
      <charset val="238"/>
      <scheme val="minor"/>
    </font>
    <font>
      <sz val="7"/>
      <name val="Calibri"/>
      <family val="2"/>
      <charset val="238"/>
      <scheme val="minor"/>
    </font>
    <font>
      <sz val="5.4"/>
      <name val="Calibri"/>
      <family val="2"/>
      <charset val="238"/>
      <scheme val="minor"/>
    </font>
    <font>
      <sz val="5.4"/>
      <color theme="1"/>
      <name val="Calibri"/>
      <family val="2"/>
      <charset val="238"/>
      <scheme val="minor"/>
    </font>
    <font>
      <b/>
      <sz val="9"/>
      <name val="Calibri"/>
      <family val="2"/>
      <charset val="238"/>
      <scheme val="minor"/>
    </font>
    <font>
      <sz val="9"/>
      <color indexed="8"/>
      <name val="Calibri"/>
      <family val="2"/>
      <charset val="238"/>
      <scheme val="minor"/>
    </font>
    <font>
      <b/>
      <sz val="18"/>
      <name val="Calibri"/>
      <family val="2"/>
      <charset val="238"/>
      <scheme val="minor"/>
    </font>
    <font>
      <b/>
      <sz val="14"/>
      <name val="Calibri"/>
      <family val="2"/>
      <charset val="238"/>
      <scheme val="minor"/>
    </font>
    <font>
      <sz val="4"/>
      <name val="Calibri"/>
      <family val="2"/>
      <charset val="238"/>
      <scheme val="minor"/>
    </font>
    <font>
      <b/>
      <sz val="8"/>
      <color indexed="8"/>
      <name val="Calibri"/>
      <family val="2"/>
      <charset val="238"/>
      <scheme val="minor"/>
    </font>
    <font>
      <sz val="7.5"/>
      <name val="Calibri"/>
      <family val="2"/>
      <charset val="238"/>
      <scheme val="minor"/>
    </font>
    <font>
      <sz val="6"/>
      <color theme="1"/>
      <name val="Calibri"/>
      <family val="2"/>
      <charset val="238"/>
      <scheme val="minor"/>
    </font>
    <font>
      <sz val="11"/>
      <color theme="1"/>
      <name val="Wingdings"/>
      <charset val="2"/>
    </font>
    <font>
      <vertAlign val="superscript"/>
      <sz val="5.5"/>
      <color indexed="8"/>
      <name val="Calibri"/>
      <family val="2"/>
      <charset val="238"/>
      <scheme val="minor"/>
    </font>
    <font>
      <sz val="11"/>
      <name val="Calibri"/>
      <family val="2"/>
      <charset val="238"/>
      <scheme val="minor"/>
    </font>
    <font>
      <b/>
      <u/>
      <sz val="10"/>
      <name val="Calibri"/>
      <family val="2"/>
      <charset val="238"/>
      <scheme val="minor"/>
    </font>
  </fonts>
  <fills count="10">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theme="7" tint="0.79998168889431442"/>
      </patternFill>
    </fill>
  </fills>
  <borders count="87">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thin">
        <color indexed="64"/>
      </top>
      <bottom/>
      <diagonal/>
    </border>
    <border>
      <left/>
      <right style="hair">
        <color indexed="64"/>
      </right>
      <top/>
      <bottom style="hair">
        <color indexed="64"/>
      </bottom>
      <diagonal/>
    </border>
    <border>
      <left/>
      <right/>
      <top/>
      <bottom style="thin">
        <color indexed="64"/>
      </bottom>
      <diagonal/>
    </border>
    <border>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xf numFmtId="0" fontId="15" fillId="0" borderId="0" applyNumberFormat="0" applyFill="0" applyBorder="0" applyAlignment="0" applyProtection="0">
      <alignment vertical="top"/>
      <protection locked="0"/>
    </xf>
    <xf numFmtId="0" fontId="16" fillId="0" borderId="0"/>
  </cellStyleXfs>
  <cellXfs count="1228">
    <xf numFmtId="0" fontId="0" fillId="0" borderId="0" xfId="0"/>
    <xf numFmtId="0" fontId="54" fillId="0" borderId="0" xfId="0" applyFont="1"/>
    <xf numFmtId="0" fontId="0" fillId="0" borderId="0" xfId="0" applyAlignment="1">
      <alignment horizontal="right"/>
    </xf>
    <xf numFmtId="0" fontId="55" fillId="0" borderId="0" xfId="0" applyFont="1"/>
    <xf numFmtId="0" fontId="56" fillId="0" borderId="0" xfId="0" applyFont="1" applyAlignment="1">
      <alignment wrapText="1"/>
    </xf>
    <xf numFmtId="0" fontId="57" fillId="0" borderId="0" xfId="0" applyFont="1" applyProtection="1">
      <protection hidden="1"/>
    </xf>
    <xf numFmtId="0" fontId="0" fillId="0" borderId="0" xfId="0" applyProtection="1">
      <protection hidden="1"/>
    </xf>
    <xf numFmtId="0" fontId="58"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4" fillId="0" borderId="0" xfId="0" applyFont="1" applyAlignment="1" applyProtection="1">
      <alignment horizontal="right"/>
      <protection hidden="1"/>
    </xf>
    <xf numFmtId="0" fontId="4" fillId="0" borderId="0" xfId="0" applyFont="1" applyProtection="1">
      <protection hidden="1"/>
    </xf>
    <xf numFmtId="0" fontId="5" fillId="0" borderId="0" xfId="0" applyFont="1" applyAlignment="1" applyProtection="1">
      <alignment horizontal="center" vertical="center"/>
      <protection hidden="1"/>
    </xf>
    <xf numFmtId="49" fontId="59" fillId="0" borderId="1" xfId="0" applyNumberFormat="1" applyFont="1" applyBorder="1" applyAlignment="1" applyProtection="1">
      <alignment horizontal="center" vertical="center"/>
      <protection hidden="1"/>
    </xf>
    <xf numFmtId="49" fontId="59" fillId="0" borderId="2" xfId="0" applyNumberFormat="1" applyFont="1" applyBorder="1" applyAlignment="1" applyProtection="1">
      <alignment horizontal="center" vertical="center"/>
      <protection hidden="1"/>
    </xf>
    <xf numFmtId="0" fontId="8" fillId="0" borderId="0" xfId="0" applyFont="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vertical="center"/>
      <protection hidden="1"/>
    </xf>
    <xf numFmtId="0" fontId="11" fillId="0" borderId="0" xfId="0" applyFont="1" applyProtection="1">
      <protection hidden="1"/>
    </xf>
    <xf numFmtId="0" fontId="59" fillId="0" borderId="3" xfId="0" applyFont="1" applyBorder="1" applyAlignment="1" applyProtection="1">
      <alignment horizontal="center" vertical="center"/>
      <protection hidden="1"/>
    </xf>
    <xf numFmtId="0" fontId="60" fillId="0" borderId="0" xfId="0" applyFont="1" applyAlignment="1" applyProtection="1">
      <alignment horizontal="left" vertical="center" wrapText="1"/>
      <protection hidden="1"/>
    </xf>
    <xf numFmtId="0" fontId="61" fillId="0" borderId="0" xfId="0" applyFont="1" applyProtection="1">
      <protection hidden="1"/>
    </xf>
    <xf numFmtId="0" fontId="62" fillId="0" borderId="0" xfId="0" applyFont="1" applyAlignment="1" applyProtection="1">
      <alignment vertical="center"/>
      <protection hidden="1"/>
    </xf>
    <xf numFmtId="0" fontId="63" fillId="0" borderId="0" xfId="0" applyFont="1" applyAlignment="1" applyProtection="1">
      <alignment horizontal="justify" vertical="center"/>
      <protection hidden="1"/>
    </xf>
    <xf numFmtId="49" fontId="0" fillId="0" borderId="0" xfId="0" applyNumberFormat="1" applyProtection="1">
      <protection hidden="1"/>
    </xf>
    <xf numFmtId="49" fontId="54" fillId="0" borderId="4" xfId="0" applyNumberFormat="1" applyFont="1" applyBorder="1" applyAlignment="1" applyProtection="1">
      <alignment horizontal="center" vertical="center" wrapText="1"/>
      <protection hidden="1"/>
    </xf>
    <xf numFmtId="49" fontId="54" fillId="0" borderId="5" xfId="0" applyNumberFormat="1" applyFont="1" applyBorder="1" applyAlignment="1" applyProtection="1">
      <alignment horizontal="center" vertical="center" wrapText="1"/>
      <protection hidden="1"/>
    </xf>
    <xf numFmtId="165" fontId="0" fillId="0" borderId="5" xfId="0" applyNumberFormat="1" applyBorder="1" applyAlignment="1" applyProtection="1">
      <alignment horizontal="center" vertical="center" wrapText="1"/>
      <protection hidden="1"/>
    </xf>
    <xf numFmtId="165" fontId="0" fillId="0" borderId="6" xfId="0" applyNumberFormat="1" applyBorder="1" applyAlignment="1" applyProtection="1">
      <alignment horizontal="center" vertical="center"/>
      <protection hidden="1"/>
    </xf>
    <xf numFmtId="165" fontId="0" fillId="0" borderId="7" xfId="0" applyNumberFormat="1" applyBorder="1" applyAlignment="1" applyProtection="1">
      <alignment horizontal="center" vertical="center" wrapText="1"/>
      <protection hidden="1"/>
    </xf>
    <xf numFmtId="165" fontId="0" fillId="0" borderId="5" xfId="0" applyNumberFormat="1" applyBorder="1" applyAlignment="1" applyProtection="1">
      <alignment horizontal="center" vertical="center"/>
      <protection hidden="1"/>
    </xf>
    <xf numFmtId="49" fontId="0" fillId="0" borderId="0" xfId="0" applyNumberFormat="1" applyAlignment="1" applyProtection="1">
      <alignment horizontal="center" vertical="center" wrapText="1"/>
      <protection hidden="1"/>
    </xf>
    <xf numFmtId="0" fontId="64" fillId="0" borderId="0" xfId="0" applyFont="1" applyAlignment="1" applyProtection="1">
      <alignment horizontal="right" vertical="center" wrapText="1"/>
      <protection hidden="1"/>
    </xf>
    <xf numFmtId="0" fontId="0" fillId="0" borderId="8" xfId="0" applyBorder="1" applyProtection="1">
      <protection hidden="1"/>
    </xf>
    <xf numFmtId="0" fontId="65" fillId="2" borderId="1" xfId="0" applyFont="1" applyFill="1" applyBorder="1" applyAlignment="1" applyProtection="1">
      <alignment horizontal="left" vertical="center"/>
      <protection locked="0"/>
    </xf>
    <xf numFmtId="0" fontId="65" fillId="2" borderId="2" xfId="0" applyFont="1" applyFill="1" applyBorder="1" applyAlignment="1" applyProtection="1">
      <alignment horizontal="left" vertical="center"/>
      <protection locked="0"/>
    </xf>
    <xf numFmtId="0" fontId="0" fillId="0" borderId="0" xfId="0" applyAlignment="1">
      <alignment horizontal="left"/>
    </xf>
    <xf numFmtId="0" fontId="15" fillId="2" borderId="2" xfId="1" applyFill="1" applyBorder="1" applyAlignment="1" applyProtection="1">
      <alignment horizontal="left" vertical="center"/>
      <protection locked="0"/>
    </xf>
    <xf numFmtId="0" fontId="65" fillId="2" borderId="9" xfId="0" applyFont="1" applyFill="1" applyBorder="1" applyAlignment="1" applyProtection="1">
      <alignment horizontal="left" vertical="center"/>
      <protection locked="0"/>
    </xf>
    <xf numFmtId="3" fontId="66" fillId="2" borderId="2" xfId="0" applyNumberFormat="1" applyFont="1" applyFill="1" applyBorder="1" applyAlignment="1" applyProtection="1">
      <alignment horizontal="right" vertical="center" wrapText="1"/>
      <protection locked="0"/>
    </xf>
    <xf numFmtId="3" fontId="66" fillId="3" borderId="2" xfId="0" applyNumberFormat="1" applyFont="1" applyFill="1" applyBorder="1" applyAlignment="1" applyProtection="1">
      <alignment horizontal="right" vertical="center" wrapText="1"/>
      <protection hidden="1"/>
    </xf>
    <xf numFmtId="3" fontId="66" fillId="3" borderId="10" xfId="0" applyNumberFormat="1" applyFont="1" applyFill="1" applyBorder="1" applyAlignment="1" applyProtection="1">
      <alignment horizontal="right" vertical="center" wrapText="1"/>
      <protection hidden="1"/>
    </xf>
    <xf numFmtId="3" fontId="66" fillId="3" borderId="2" xfId="0" applyNumberFormat="1" applyFont="1" applyFill="1" applyBorder="1" applyAlignment="1" applyProtection="1">
      <alignment vertical="center" wrapText="1"/>
      <protection hidden="1"/>
    </xf>
    <xf numFmtId="3" fontId="66" fillId="4" borderId="2" xfId="0" applyNumberFormat="1" applyFont="1" applyFill="1" applyBorder="1" applyAlignment="1" applyProtection="1">
      <alignment horizontal="right" vertical="center" wrapText="1"/>
      <protection hidden="1"/>
    </xf>
    <xf numFmtId="166" fontId="66" fillId="4" borderId="2" xfId="0" applyNumberFormat="1" applyFont="1" applyFill="1" applyBorder="1" applyAlignment="1" applyProtection="1">
      <alignment horizontal="right" vertical="center" wrapText="1"/>
      <protection hidden="1"/>
    </xf>
    <xf numFmtId="166" fontId="66" fillId="2" borderId="2" xfId="0" applyNumberFormat="1" applyFont="1" applyFill="1" applyBorder="1" applyAlignment="1" applyProtection="1">
      <alignment horizontal="right" vertical="center" wrapText="1"/>
      <protection locked="0"/>
    </xf>
    <xf numFmtId="3" fontId="66" fillId="4" borderId="10" xfId="0" applyNumberFormat="1" applyFont="1" applyFill="1" applyBorder="1" applyAlignment="1" applyProtection="1">
      <alignment horizontal="right" vertical="center" wrapText="1"/>
      <protection hidden="1"/>
    </xf>
    <xf numFmtId="0" fontId="65" fillId="3" borderId="11" xfId="0" applyFont="1" applyFill="1" applyBorder="1" applyProtection="1">
      <protection hidden="1"/>
    </xf>
    <xf numFmtId="0" fontId="65" fillId="3" borderId="11" xfId="0" applyFont="1" applyFill="1" applyBorder="1" applyAlignment="1" applyProtection="1">
      <alignment horizontal="left" vertical="center"/>
      <protection hidden="1"/>
    </xf>
    <xf numFmtId="0" fontId="65" fillId="3" borderId="12" xfId="0" applyFont="1" applyFill="1" applyBorder="1" applyProtection="1">
      <protection hidden="1"/>
    </xf>
    <xf numFmtId="0" fontId="65" fillId="3" borderId="13" xfId="0" applyFont="1" applyFill="1" applyBorder="1" applyProtection="1">
      <protection hidden="1"/>
    </xf>
    <xf numFmtId="0" fontId="0" fillId="3" borderId="11" xfId="0" applyFill="1" applyBorder="1" applyProtection="1">
      <protection hidden="1"/>
    </xf>
    <xf numFmtId="0" fontId="65" fillId="3" borderId="11" xfId="0" applyFont="1" applyFill="1" applyBorder="1" applyAlignment="1" applyProtection="1">
      <alignment horizontal="left"/>
      <protection hidden="1"/>
    </xf>
    <xf numFmtId="0" fontId="65" fillId="3" borderId="14" xfId="0" applyFont="1" applyFill="1" applyBorder="1" applyProtection="1">
      <protection hidden="1"/>
    </xf>
    <xf numFmtId="0" fontId="0" fillId="5" borderId="15" xfId="0" applyFill="1" applyBorder="1" applyAlignment="1" applyProtection="1">
      <alignment horizontal="left" vertical="center"/>
      <protection hidden="1"/>
    </xf>
    <xf numFmtId="0" fontId="0" fillId="6" borderId="12" xfId="0" applyFill="1" applyBorder="1" applyAlignment="1" applyProtection="1">
      <alignment horizontal="left" vertical="center"/>
      <protection hidden="1"/>
    </xf>
    <xf numFmtId="0" fontId="67" fillId="0" borderId="16" xfId="0" applyFont="1" applyBorder="1" applyAlignment="1" applyProtection="1">
      <alignment horizontal="left" vertical="center" wrapText="1"/>
      <protection hidden="1"/>
    </xf>
    <xf numFmtId="0" fontId="67" fillId="0" borderId="11" xfId="0" applyFont="1" applyBorder="1" applyAlignment="1" applyProtection="1">
      <alignment vertical="center" wrapText="1"/>
      <protection hidden="1"/>
    </xf>
    <xf numFmtId="0" fontId="68" fillId="0" borderId="11" xfId="0" applyFont="1" applyBorder="1" applyAlignment="1" applyProtection="1">
      <alignment horizontal="left" vertical="center" wrapText="1"/>
      <protection hidden="1"/>
    </xf>
    <xf numFmtId="0" fontId="67" fillId="0" borderId="12" xfId="0" applyFont="1" applyBorder="1" applyAlignment="1" applyProtection="1">
      <alignment horizontal="left" vertical="center" wrapText="1"/>
      <protection hidden="1"/>
    </xf>
    <xf numFmtId="0" fontId="67" fillId="0" borderId="13" xfId="0" applyFont="1" applyBorder="1" applyAlignment="1" applyProtection="1">
      <alignment horizontal="left" vertical="center" wrapText="1"/>
      <protection hidden="1"/>
    </xf>
    <xf numFmtId="0" fontId="67" fillId="0" borderId="14" xfId="0" applyFont="1" applyBorder="1" applyAlignment="1" applyProtection="1">
      <alignment horizontal="left" vertical="center" wrapText="1"/>
      <protection hidden="1"/>
    </xf>
    <xf numFmtId="0" fontId="65" fillId="0" borderId="16" xfId="0" applyFont="1" applyBorder="1" applyAlignment="1" applyProtection="1">
      <alignment horizontal="left"/>
      <protection hidden="1"/>
    </xf>
    <xf numFmtId="0" fontId="65" fillId="0" borderId="17" xfId="0" applyFont="1" applyBorder="1" applyAlignment="1" applyProtection="1">
      <alignment horizontal="left"/>
      <protection hidden="1"/>
    </xf>
    <xf numFmtId="0" fontId="0" fillId="0" borderId="17" xfId="0" applyBorder="1" applyAlignment="1" applyProtection="1">
      <alignment horizontal="left"/>
      <protection hidden="1"/>
    </xf>
    <xf numFmtId="0" fontId="65" fillId="0" borderId="18" xfId="0" applyFont="1" applyBorder="1" applyAlignment="1" applyProtection="1">
      <alignment horizontal="left"/>
      <protection hidden="1"/>
    </xf>
    <xf numFmtId="0" fontId="65" fillId="0" borderId="19" xfId="0" applyFont="1" applyBorder="1" applyAlignment="1" applyProtection="1">
      <alignment horizontal="left"/>
      <protection hidden="1"/>
    </xf>
    <xf numFmtId="0" fontId="65" fillId="0" borderId="17" xfId="0" applyFont="1" applyBorder="1" applyAlignment="1" applyProtection="1">
      <alignment horizontal="left" vertical="center"/>
      <protection hidden="1"/>
    </xf>
    <xf numFmtId="3" fontId="66" fillId="0" borderId="17" xfId="0" applyNumberFormat="1" applyFont="1" applyBorder="1" applyAlignment="1" applyProtection="1">
      <alignment horizontal="right" vertical="center"/>
      <protection hidden="1"/>
    </xf>
    <xf numFmtId="0" fontId="65" fillId="0" borderId="20" xfId="0" applyFont="1" applyBorder="1" applyAlignment="1" applyProtection="1">
      <alignment horizontal="left"/>
      <protection hidden="1"/>
    </xf>
    <xf numFmtId="0" fontId="0" fillId="0" borderId="21" xfId="0" applyBorder="1" applyProtection="1">
      <protection hidden="1"/>
    </xf>
    <xf numFmtId="0" fontId="0" fillId="0" borderId="22" xfId="0" applyBorder="1" applyProtection="1">
      <protection hidden="1"/>
    </xf>
    <xf numFmtId="0" fontId="54" fillId="0" borderId="21" xfId="0" applyFont="1" applyBorder="1" applyProtection="1">
      <protection hidden="1"/>
    </xf>
    <xf numFmtId="0" fontId="54" fillId="0" borderId="23" xfId="0" applyFont="1" applyBorder="1" applyProtection="1">
      <protection hidden="1"/>
    </xf>
    <xf numFmtId="0" fontId="0" fillId="0" borderId="24" xfId="0" applyBorder="1" applyProtection="1">
      <protection hidden="1"/>
    </xf>
    <xf numFmtId="0" fontId="0" fillId="0" borderId="25" xfId="0" applyBorder="1" applyProtection="1">
      <protection hidden="1"/>
    </xf>
    <xf numFmtId="0" fontId="0" fillId="6" borderId="0" xfId="0" applyFill="1" applyAlignment="1">
      <alignment horizontal="left"/>
    </xf>
    <xf numFmtId="0" fontId="0" fillId="0" borderId="0" xfId="0" applyAlignment="1" applyProtection="1">
      <alignment vertical="center"/>
      <protection hidden="1"/>
    </xf>
    <xf numFmtId="1" fontId="0" fillId="0" borderId="0" xfId="0" applyNumberFormat="1" applyAlignment="1" applyProtection="1">
      <alignment vertical="center"/>
      <protection hidden="1"/>
    </xf>
    <xf numFmtId="0" fontId="0" fillId="0" borderId="26" xfId="0" applyBorder="1" applyProtection="1">
      <protection hidden="1"/>
    </xf>
    <xf numFmtId="3" fontId="0" fillId="0" borderId="0" xfId="0" applyNumberFormat="1" applyAlignment="1" applyProtection="1">
      <alignment vertical="center"/>
      <protection hidden="1"/>
    </xf>
    <xf numFmtId="0" fontId="0" fillId="0" borderId="27" xfId="0" applyBorder="1" applyProtection="1">
      <protection hidden="1"/>
    </xf>
    <xf numFmtId="0" fontId="0" fillId="0" borderId="28" xfId="0" applyBorder="1" applyProtection="1">
      <protection hidden="1"/>
    </xf>
    <xf numFmtId="0" fontId="0" fillId="0" borderId="29" xfId="0" applyBorder="1" applyProtection="1">
      <protection hidden="1"/>
    </xf>
    <xf numFmtId="164" fontId="0" fillId="0" borderId="0" xfId="0" applyNumberFormat="1" applyAlignment="1" applyProtection="1">
      <alignment vertical="center"/>
      <protection hidden="1"/>
    </xf>
    <xf numFmtId="0" fontId="0" fillId="2" borderId="30" xfId="0" applyFill="1" applyBorder="1" applyProtection="1">
      <protection locked="0"/>
    </xf>
    <xf numFmtId="0" fontId="0" fillId="0" borderId="31" xfId="0" applyBorder="1" applyAlignment="1" applyProtection="1">
      <alignment vertical="center"/>
      <protection hidden="1"/>
    </xf>
    <xf numFmtId="0" fontId="65" fillId="6" borderId="16" xfId="0" applyFont="1" applyFill="1" applyBorder="1" applyProtection="1">
      <protection hidden="1"/>
    </xf>
    <xf numFmtId="0" fontId="69" fillId="0" borderId="32" xfId="0" applyFont="1" applyBorder="1" applyAlignment="1" applyProtection="1">
      <alignment horizontal="left" vertical="center" wrapText="1"/>
      <protection hidden="1"/>
    </xf>
    <xf numFmtId="0" fontId="4" fillId="0" borderId="0" xfId="0" applyFont="1" applyAlignment="1" applyProtection="1">
      <alignment vertical="center" textRotation="90"/>
      <protection hidden="1"/>
    </xf>
    <xf numFmtId="0" fontId="70" fillId="0" borderId="0" xfId="0" applyFont="1" applyAlignment="1" applyProtection="1">
      <alignment vertical="center" textRotation="90"/>
      <protection hidden="1"/>
    </xf>
    <xf numFmtId="3" fontId="71" fillId="0" borderId="0" xfId="0" applyNumberFormat="1" applyFont="1" applyAlignment="1" applyProtection="1">
      <alignment vertical="center" textRotation="90"/>
      <protection hidden="1"/>
    </xf>
    <xf numFmtId="3" fontId="67" fillId="0" borderId="0" xfId="0" applyNumberFormat="1" applyFont="1" applyAlignment="1" applyProtection="1">
      <alignment vertical="center" textRotation="90"/>
      <protection hidden="1"/>
    </xf>
    <xf numFmtId="3" fontId="66" fillId="2" borderId="10" xfId="0" applyNumberFormat="1" applyFont="1" applyFill="1" applyBorder="1" applyAlignment="1" applyProtection="1">
      <alignment horizontal="right" vertical="center" wrapText="1"/>
      <protection locked="0"/>
    </xf>
    <xf numFmtId="167" fontId="65" fillId="2" borderId="2" xfId="0" applyNumberFormat="1" applyFont="1" applyFill="1" applyBorder="1" applyAlignment="1" applyProtection="1">
      <alignment horizontal="left" vertical="center"/>
      <protection locked="0"/>
    </xf>
    <xf numFmtId="165" fontId="0" fillId="0" borderId="4" xfId="0" applyNumberFormat="1" applyBorder="1" applyAlignment="1" applyProtection="1">
      <alignment horizontal="center" vertical="center"/>
      <protection hidden="1"/>
    </xf>
    <xf numFmtId="165" fontId="0" fillId="0" borderId="33" xfId="0" applyNumberFormat="1" applyBorder="1" applyAlignment="1" applyProtection="1">
      <alignment horizontal="center" vertical="center"/>
      <protection hidden="1"/>
    </xf>
    <xf numFmtId="165" fontId="70" fillId="0" borderId="34" xfId="0" applyNumberFormat="1" applyFont="1" applyBorder="1" applyAlignment="1" applyProtection="1">
      <alignment horizontal="center" vertical="center"/>
      <protection hidden="1"/>
    </xf>
    <xf numFmtId="165" fontId="72" fillId="0" borderId="34" xfId="0" applyNumberFormat="1" applyFont="1" applyBorder="1" applyAlignment="1" applyProtection="1">
      <alignment horizontal="center" vertical="center"/>
      <protection hidden="1"/>
    </xf>
    <xf numFmtId="165" fontId="72" fillId="0" borderId="35" xfId="0" applyNumberFormat="1" applyFont="1" applyBorder="1" applyAlignment="1" applyProtection="1">
      <alignment horizontal="center" vertical="center"/>
      <protection hidden="1"/>
    </xf>
    <xf numFmtId="3" fontId="39" fillId="0" borderId="6" xfId="0" applyNumberFormat="1" applyFont="1" applyBorder="1" applyAlignment="1" applyProtection="1">
      <alignment horizontal="left" vertical="center"/>
      <protection hidden="1"/>
    </xf>
    <xf numFmtId="3" fontId="73" fillId="0" borderId="36" xfId="0" applyNumberFormat="1" applyFont="1" applyBorder="1" applyAlignment="1" applyProtection="1">
      <alignment horizontal="right" vertical="center"/>
      <protection hidden="1"/>
    </xf>
    <xf numFmtId="3" fontId="73" fillId="0" borderId="37" xfId="0" applyNumberFormat="1" applyFont="1" applyBorder="1" applyAlignment="1" applyProtection="1">
      <alignment horizontal="left" vertical="center"/>
      <protection hidden="1"/>
    </xf>
    <xf numFmtId="3" fontId="74" fillId="0" borderId="34" xfId="0" applyNumberFormat="1" applyFont="1" applyBorder="1" applyAlignment="1" applyProtection="1">
      <alignment horizontal="left" vertical="center"/>
      <protection hidden="1"/>
    </xf>
    <xf numFmtId="0" fontId="0" fillId="0" borderId="38" xfId="0" applyBorder="1" applyProtection="1">
      <protection hidden="1"/>
    </xf>
    <xf numFmtId="0" fontId="75" fillId="6" borderId="0" xfId="0" applyFont="1" applyFill="1" applyAlignment="1" applyProtection="1">
      <alignment horizontal="left" vertical="center"/>
      <protection hidden="1"/>
    </xf>
    <xf numFmtId="0" fontId="76" fillId="0" borderId="0" xfId="0" applyFont="1" applyAlignment="1" applyProtection="1">
      <alignment vertical="center" wrapText="1"/>
      <protection hidden="1"/>
    </xf>
    <xf numFmtId="0" fontId="0" fillId="5" borderId="32" xfId="0" applyFill="1" applyBorder="1" applyProtection="1">
      <protection hidden="1"/>
    </xf>
    <xf numFmtId="0" fontId="0" fillId="5" borderId="39" xfId="0" applyFill="1" applyBorder="1" applyAlignment="1" applyProtection="1">
      <alignment horizontal="left"/>
      <protection hidden="1"/>
    </xf>
    <xf numFmtId="0" fontId="0" fillId="5" borderId="16" xfId="0" applyFill="1" applyBorder="1" applyAlignment="1" applyProtection="1">
      <alignment horizontal="left"/>
      <protection hidden="1"/>
    </xf>
    <xf numFmtId="0" fontId="0" fillId="0" borderId="1"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54" fillId="0" borderId="1" xfId="0" applyFont="1" applyBorder="1" applyAlignment="1" applyProtection="1">
      <alignment horizontal="center" vertical="center" wrapText="1"/>
      <protection hidden="1"/>
    </xf>
    <xf numFmtId="0" fontId="54" fillId="0" borderId="2" xfId="0" applyFont="1" applyBorder="1" applyAlignment="1" applyProtection="1">
      <alignment horizontal="center" vertical="center" wrapText="1"/>
      <protection hidden="1"/>
    </xf>
    <xf numFmtId="0" fontId="66" fillId="2" borderId="2" xfId="0" applyFont="1" applyFill="1" applyBorder="1" applyAlignment="1" applyProtection="1">
      <alignment horizontal="right" vertical="center" wrapText="1"/>
      <protection locked="0"/>
    </xf>
    <xf numFmtId="0" fontId="54" fillId="0" borderId="40" xfId="0" applyFont="1" applyBorder="1" applyAlignment="1" applyProtection="1">
      <alignment vertical="top" wrapText="1"/>
      <protection hidden="1"/>
    </xf>
    <xf numFmtId="0" fontId="0" fillId="0" borderId="0" xfId="0" applyAlignment="1" applyProtection="1">
      <alignment horizontal="left"/>
      <protection hidden="1"/>
    </xf>
    <xf numFmtId="0" fontId="0" fillId="0" borderId="0" xfId="0" applyAlignment="1" applyProtection="1">
      <alignment shrinkToFit="1"/>
      <protection hidden="1"/>
    </xf>
    <xf numFmtId="0" fontId="77" fillId="0" borderId="41" xfId="0" applyFont="1" applyBorder="1" applyAlignment="1" applyProtection="1">
      <alignment horizontal="left" vertical="top" wrapText="1"/>
      <protection hidden="1"/>
    </xf>
    <xf numFmtId="0" fontId="77" fillId="0" borderId="23" xfId="0" applyFont="1" applyBorder="1" applyAlignment="1" applyProtection="1">
      <alignment horizontal="left" vertical="top" wrapText="1"/>
      <protection hidden="1"/>
    </xf>
    <xf numFmtId="0" fontId="77" fillId="0" borderId="42" xfId="0" applyFont="1" applyBorder="1" applyAlignment="1" applyProtection="1">
      <alignment horizontal="left" vertical="top" wrapText="1"/>
      <protection hidden="1"/>
    </xf>
    <xf numFmtId="0" fontId="78" fillId="0" borderId="0" xfId="0" applyFont="1" applyProtection="1">
      <protection hidden="1"/>
    </xf>
    <xf numFmtId="0" fontId="59" fillId="0" borderId="2" xfId="0" applyFont="1" applyBorder="1" applyAlignment="1" applyProtection="1">
      <alignment horizontal="center" vertical="center"/>
      <protection hidden="1"/>
    </xf>
    <xf numFmtId="165" fontId="54" fillId="0" borderId="43" xfId="0" applyNumberFormat="1" applyFont="1" applyBorder="1" applyAlignment="1" applyProtection="1">
      <alignment horizontal="center" vertical="center"/>
      <protection hidden="1"/>
    </xf>
    <xf numFmtId="165" fontId="54" fillId="0" borderId="44" xfId="0" applyNumberFormat="1" applyFont="1" applyBorder="1" applyAlignment="1" applyProtection="1">
      <alignment horizontal="center" vertical="center"/>
      <protection hidden="1"/>
    </xf>
    <xf numFmtId="165" fontId="54" fillId="0" borderId="25" xfId="0" applyNumberFormat="1" applyFont="1" applyBorder="1" applyAlignment="1" applyProtection="1">
      <alignment horizontal="center" vertical="center"/>
      <protection hidden="1"/>
    </xf>
    <xf numFmtId="165" fontId="54" fillId="0" borderId="8" xfId="0" applyNumberFormat="1" applyFont="1" applyBorder="1" applyAlignment="1" applyProtection="1">
      <alignment horizontal="center" vertical="center"/>
      <protection hidden="1"/>
    </xf>
    <xf numFmtId="1" fontId="0" fillId="0" borderId="0" xfId="0" applyNumberFormat="1" applyAlignment="1" applyProtection="1">
      <alignment horizontal="left" vertical="center"/>
      <protection hidden="1"/>
    </xf>
    <xf numFmtId="0" fontId="62" fillId="0" borderId="21" xfId="0" applyFont="1" applyBorder="1" applyProtection="1">
      <protection hidden="1"/>
    </xf>
    <xf numFmtId="0" fontId="54" fillId="0" borderId="0" xfId="0" applyFont="1" applyProtection="1">
      <protection hidden="1"/>
    </xf>
    <xf numFmtId="165" fontId="0" fillId="0" borderId="40" xfId="0" applyNumberFormat="1" applyBorder="1" applyAlignment="1" applyProtection="1">
      <alignment horizontal="center" vertical="center" wrapText="1"/>
      <protection hidden="1"/>
    </xf>
    <xf numFmtId="0" fontId="78" fillId="0" borderId="0" xfId="0" applyFont="1" applyAlignment="1" applyProtection="1">
      <alignment vertical="center"/>
      <protection hidden="1"/>
    </xf>
    <xf numFmtId="3" fontId="71" fillId="0" borderId="0" xfId="0" applyNumberFormat="1" applyFont="1" applyAlignment="1" applyProtection="1">
      <alignment horizontal="center" vertical="center"/>
      <protection hidden="1"/>
    </xf>
    <xf numFmtId="0" fontId="0" fillId="0" borderId="23" xfId="0" applyBorder="1" applyProtection="1">
      <protection hidden="1"/>
    </xf>
    <xf numFmtId="3" fontId="71" fillId="0" borderId="5" xfId="0" applyNumberFormat="1" applyFont="1" applyBorder="1" applyAlignment="1" applyProtection="1">
      <alignment horizontal="center" vertical="center"/>
      <protection hidden="1"/>
    </xf>
    <xf numFmtId="0" fontId="56" fillId="0" borderId="0" xfId="0" applyFont="1" applyProtection="1">
      <protection hidden="1"/>
    </xf>
    <xf numFmtId="0" fontId="79" fillId="0" borderId="0" xfId="0" applyFont="1" applyAlignment="1" applyProtection="1">
      <alignment vertical="center" wrapText="1"/>
      <protection hidden="1"/>
    </xf>
    <xf numFmtId="0" fontId="71" fillId="0" borderId="5" xfId="0" applyFont="1" applyBorder="1" applyAlignment="1" applyProtection="1">
      <alignment horizontal="center" vertical="center"/>
      <protection hidden="1"/>
    </xf>
    <xf numFmtId="0" fontId="71" fillId="0" borderId="7" xfId="0" applyFont="1" applyBorder="1" applyAlignment="1" applyProtection="1">
      <alignment horizontal="center" vertical="center"/>
      <protection hidden="1"/>
    </xf>
    <xf numFmtId="0" fontId="80" fillId="0" borderId="34" xfId="0" applyFont="1" applyBorder="1" applyAlignment="1" applyProtection="1">
      <alignment horizontal="center" vertical="center"/>
      <protection hidden="1"/>
    </xf>
    <xf numFmtId="0" fontId="80" fillId="0" borderId="5" xfId="0" applyFont="1" applyBorder="1" applyAlignment="1" applyProtection="1">
      <alignment horizontal="center" vertical="center"/>
      <protection hidden="1"/>
    </xf>
    <xf numFmtId="0" fontId="80" fillId="0" borderId="4" xfId="0" applyFont="1" applyBorder="1" applyAlignment="1" applyProtection="1">
      <alignment horizontal="center" vertical="center" wrapText="1"/>
      <protection hidden="1"/>
    </xf>
    <xf numFmtId="0" fontId="56" fillId="0" borderId="32" xfId="0" applyFont="1" applyBorder="1" applyProtection="1">
      <protection hidden="1"/>
    </xf>
    <xf numFmtId="49" fontId="72" fillId="0" borderId="32" xfId="0" applyNumberFormat="1" applyFont="1" applyBorder="1" applyAlignment="1" applyProtection="1">
      <alignment horizontal="center" vertical="center"/>
      <protection hidden="1"/>
    </xf>
    <xf numFmtId="0" fontId="81" fillId="0" borderId="0" xfId="0" applyFont="1" applyAlignment="1" applyProtection="1">
      <alignment horizontal="left" vertical="center"/>
      <protection hidden="1"/>
    </xf>
    <xf numFmtId="0" fontId="69" fillId="0" borderId="45" xfId="0" applyFont="1" applyBorder="1" applyAlignment="1" applyProtection="1">
      <alignment horizontal="center" vertical="center"/>
      <protection hidden="1"/>
    </xf>
    <xf numFmtId="0" fontId="8" fillId="0" borderId="0" xfId="0" applyFont="1" applyAlignment="1" applyProtection="1">
      <alignment vertical="center"/>
      <protection hidden="1"/>
    </xf>
    <xf numFmtId="0" fontId="82" fillId="0" borderId="0" xfId="0" applyFont="1" applyAlignment="1" applyProtection="1">
      <alignment horizontal="left" vertical="center" wrapText="1"/>
      <protection hidden="1"/>
    </xf>
    <xf numFmtId="49" fontId="72" fillId="0" borderId="0" xfId="0" applyNumberFormat="1" applyFont="1" applyAlignment="1" applyProtection="1">
      <alignment horizontal="center" vertical="center"/>
      <protection hidden="1"/>
    </xf>
    <xf numFmtId="3" fontId="83" fillId="0" borderId="32" xfId="0" applyNumberFormat="1" applyFont="1" applyBorder="1" applyAlignment="1" applyProtection="1">
      <alignment horizontal="right" vertical="center"/>
      <protection hidden="1"/>
    </xf>
    <xf numFmtId="0" fontId="84" fillId="0" borderId="0" xfId="0" applyFont="1" applyProtection="1">
      <protection hidden="1"/>
    </xf>
    <xf numFmtId="0" fontId="3" fillId="0" borderId="0" xfId="0" applyFont="1" applyAlignment="1" applyProtection="1">
      <alignment horizontal="right" vertical="center"/>
      <protection hidden="1"/>
    </xf>
    <xf numFmtId="0" fontId="69" fillId="0" borderId="36" xfId="0" applyFont="1" applyBorder="1" applyAlignment="1" applyProtection="1">
      <alignment horizontal="center" vertical="center"/>
      <protection hidden="1"/>
    </xf>
    <xf numFmtId="0" fontId="67" fillId="6" borderId="11" xfId="0" applyFont="1" applyFill="1" applyBorder="1" applyAlignment="1" applyProtection="1">
      <alignment horizontal="left" vertical="center" wrapText="1"/>
      <protection hidden="1"/>
    </xf>
    <xf numFmtId="0" fontId="85" fillId="0" borderId="21" xfId="0" applyFont="1" applyBorder="1" applyAlignment="1" applyProtection="1">
      <alignment horizontal="center"/>
      <protection hidden="1"/>
    </xf>
    <xf numFmtId="0" fontId="86" fillId="0" borderId="0" xfId="1" applyFont="1" applyAlignment="1" applyProtection="1">
      <protection hidden="1"/>
    </xf>
    <xf numFmtId="0" fontId="87" fillId="5" borderId="0" xfId="0" applyFont="1" applyFill="1" applyAlignment="1" applyProtection="1">
      <alignment horizontal="left" vertical="center"/>
      <protection hidden="1"/>
    </xf>
    <xf numFmtId="0" fontId="0" fillId="5" borderId="0" xfId="0" applyFill="1" applyProtection="1">
      <protection hidden="1"/>
    </xf>
    <xf numFmtId="0" fontId="75" fillId="5" borderId="0" xfId="0" applyFont="1" applyFill="1" applyAlignment="1" applyProtection="1">
      <alignment horizontal="left" vertical="center"/>
      <protection hidden="1"/>
    </xf>
    <xf numFmtId="0" fontId="55" fillId="5" borderId="0" xfId="0" applyFont="1" applyFill="1" applyProtection="1">
      <protection hidden="1"/>
    </xf>
    <xf numFmtId="0" fontId="66" fillId="2" borderId="1" xfId="0" applyFont="1" applyFill="1" applyBorder="1" applyAlignment="1" applyProtection="1">
      <alignment horizontal="right" vertical="center"/>
      <protection locked="0"/>
    </xf>
    <xf numFmtId="0" fontId="66" fillId="2" borderId="9" xfId="0" applyFont="1" applyFill="1" applyBorder="1" applyAlignment="1" applyProtection="1">
      <alignment horizontal="right" vertical="center"/>
      <protection locked="0"/>
    </xf>
    <xf numFmtId="0" fontId="67" fillId="0" borderId="11" xfId="0" applyFont="1" applyBorder="1" applyAlignment="1" applyProtection="1">
      <alignment horizontal="right" vertical="center" wrapText="1"/>
      <protection hidden="1"/>
    </xf>
    <xf numFmtId="0" fontId="0" fillId="0" borderId="0" xfId="0" applyAlignment="1">
      <alignment wrapText="1"/>
    </xf>
    <xf numFmtId="0" fontId="49" fillId="7" borderId="0" xfId="0" applyFont="1" applyFill="1" applyAlignment="1" applyProtection="1">
      <alignment horizontal="left" vertical="center" indent="2"/>
      <protection hidden="1"/>
    </xf>
    <xf numFmtId="0" fontId="0" fillId="7" borderId="0" xfId="0" applyFill="1" applyAlignment="1" applyProtection="1">
      <alignment wrapText="1"/>
      <protection hidden="1"/>
    </xf>
    <xf numFmtId="0" fontId="88" fillId="0" borderId="0" xfId="0" applyFont="1" applyAlignment="1">
      <alignment vertical="center"/>
    </xf>
    <xf numFmtId="0" fontId="0" fillId="0" borderId="46" xfId="0" applyBorder="1" applyAlignment="1" applyProtection="1">
      <alignment horizontal="left" vertical="center"/>
      <protection hidden="1"/>
    </xf>
    <xf numFmtId="0" fontId="0" fillId="0" borderId="46" xfId="0" applyBorder="1" applyAlignment="1" applyProtection="1">
      <alignment horizontal="left" vertical="center" wrapText="1"/>
      <protection hidden="1"/>
    </xf>
    <xf numFmtId="0" fontId="54" fillId="0" borderId="4" xfId="0" applyFont="1" applyBorder="1" applyAlignment="1" applyProtection="1">
      <alignment horizontal="center" vertical="center" wrapText="1"/>
      <protection hidden="1"/>
    </xf>
    <xf numFmtId="0" fontId="54" fillId="0" borderId="5" xfId="0" applyFont="1" applyBorder="1" applyAlignment="1" applyProtection="1">
      <alignment horizontal="center" vertical="center" wrapText="1"/>
      <protection hidden="1"/>
    </xf>
    <xf numFmtId="0" fontId="0" fillId="0" borderId="6" xfId="0" applyBorder="1" applyAlignment="1" applyProtection="1">
      <alignment vertical="center" wrapText="1"/>
      <protection hidden="1"/>
    </xf>
    <xf numFmtId="0" fontId="0" fillId="0" borderId="47" xfId="0" applyBorder="1" applyAlignment="1" applyProtection="1">
      <alignment horizontal="left" vertical="center"/>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48" xfId="0" applyBorder="1" applyAlignment="1" applyProtection="1">
      <alignment horizontal="left" vertical="center"/>
      <protection hidden="1"/>
    </xf>
    <xf numFmtId="0" fontId="67" fillId="0" borderId="11" xfId="0" applyFont="1" applyBorder="1" applyAlignment="1" applyProtection="1">
      <alignment horizontal="left" vertical="center" wrapText="1"/>
      <protection hidden="1"/>
    </xf>
    <xf numFmtId="0" fontId="0" fillId="0" borderId="23" xfId="0" applyBorder="1" applyProtection="1">
      <protection hidden="1"/>
    </xf>
    <xf numFmtId="0" fontId="0" fillId="0" borderId="0" xfId="0" applyProtection="1">
      <protection hidden="1"/>
    </xf>
    <xf numFmtId="0" fontId="0" fillId="0" borderId="38" xfId="0" applyBorder="1" applyProtection="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0" fillId="0" borderId="0" xfId="0" applyAlignment="1" applyProtection="1">
      <alignment wrapText="1"/>
      <protection hidden="1"/>
    </xf>
    <xf numFmtId="0" fontId="0" fillId="0" borderId="0" xfId="0" applyFont="1"/>
    <xf numFmtId="0" fontId="0" fillId="0" borderId="0" xfId="0" applyFont="1" applyProtection="1">
      <protection hidden="1"/>
    </xf>
    <xf numFmtId="0" fontId="0" fillId="6" borderId="0" xfId="0" applyFont="1" applyFill="1" applyProtection="1">
      <protection hidden="1"/>
    </xf>
    <xf numFmtId="0" fontId="0" fillId="0" borderId="0" xfId="0" applyFont="1" applyAlignment="1">
      <alignment shrinkToFit="1"/>
    </xf>
    <xf numFmtId="0" fontId="0" fillId="7" borderId="0" xfId="0" applyFill="1" applyAlignment="1" applyProtection="1">
      <alignment vertical="top" wrapText="1"/>
      <protection hidden="1"/>
    </xf>
    <xf numFmtId="0" fontId="0" fillId="0" borderId="0" xfId="0" applyAlignment="1">
      <alignment vertical="top" wrapText="1"/>
    </xf>
    <xf numFmtId="0" fontId="0" fillId="0" borderId="0" xfId="0" applyFont="1" applyAlignment="1">
      <alignment horizontal="right" wrapText="1"/>
    </xf>
    <xf numFmtId="0" fontId="89" fillId="8" borderId="0" xfId="0" applyFont="1" applyFill="1" applyAlignment="1" applyProtection="1">
      <alignment vertical="center" wrapText="1"/>
      <protection hidden="1"/>
    </xf>
    <xf numFmtId="0" fontId="0" fillId="6" borderId="0" xfId="0" applyFont="1" applyFill="1"/>
    <xf numFmtId="0" fontId="90" fillId="6" borderId="0" xfId="0" applyFont="1" applyFill="1" applyAlignment="1" applyProtection="1">
      <alignment horizontal="right" vertical="center" wrapText="1"/>
      <protection hidden="1"/>
    </xf>
    <xf numFmtId="0" fontId="91" fillId="6" borderId="11" xfId="0" applyFont="1" applyFill="1" applyBorder="1" applyAlignment="1" applyProtection="1">
      <alignment horizontal="left" vertical="center" wrapText="1"/>
      <protection hidden="1"/>
    </xf>
    <xf numFmtId="0" fontId="0" fillId="0" borderId="0" xfId="0" applyFont="1" applyAlignment="1" applyProtection="1">
      <alignment horizontal="right" wrapText="1"/>
      <protection hidden="1"/>
    </xf>
    <xf numFmtId="0" fontId="0" fillId="0" borderId="0" xfId="0" applyFont="1" applyAlignment="1" applyProtection="1">
      <alignment horizontal="right"/>
      <protection hidden="1"/>
    </xf>
    <xf numFmtId="0" fontId="0" fillId="0" borderId="0" xfId="0" applyFont="1" applyAlignment="1" applyProtection="1">
      <alignment horizontal="justify" vertical="center"/>
      <protection hidden="1"/>
    </xf>
    <xf numFmtId="0" fontId="0" fillId="0" borderId="0" xfId="0" applyFont="1" applyAlignment="1" applyProtection="1">
      <alignment vertical="center" wrapText="1"/>
      <protection hidden="1"/>
    </xf>
    <xf numFmtId="0" fontId="15" fillId="0" borderId="0" xfId="1" applyAlignment="1" applyProtection="1">
      <alignment vertical="center" wrapText="1"/>
      <protection hidden="1"/>
    </xf>
    <xf numFmtId="0" fontId="67" fillId="0" borderId="0" xfId="0" applyFont="1" applyAlignment="1" applyProtection="1">
      <alignment wrapText="1"/>
      <protection hidden="1"/>
    </xf>
    <xf numFmtId="0" fontId="54" fillId="0" borderId="23" xfId="0" applyFont="1" applyBorder="1" applyAlignment="1" applyProtection="1">
      <alignment wrapText="1"/>
      <protection hidden="1"/>
    </xf>
    <xf numFmtId="0" fontId="92" fillId="0" borderId="0" xfId="1" applyFont="1" applyAlignment="1" applyProtection="1">
      <alignment vertical="center" wrapText="1"/>
      <protection hidden="1"/>
    </xf>
    <xf numFmtId="0" fontId="0" fillId="3" borderId="0" xfId="0" applyFont="1" applyFill="1" applyAlignment="1" applyProtection="1">
      <alignment horizontal="right" wrapText="1"/>
      <protection hidden="1"/>
    </xf>
    <xf numFmtId="0" fontId="54" fillId="0" borderId="21" xfId="0" applyFont="1" applyBorder="1" applyAlignment="1" applyProtection="1">
      <alignment horizontal="right" vertical="top" wrapText="1"/>
      <protection hidden="1"/>
    </xf>
    <xf numFmtId="0" fontId="0" fillId="0" borderId="21" xfId="0" applyFont="1" applyBorder="1" applyProtection="1">
      <protection hidden="1"/>
    </xf>
    <xf numFmtId="0" fontId="54" fillId="0" borderId="0" xfId="0" applyFont="1" applyBorder="1" applyAlignment="1" applyProtection="1">
      <alignment horizontal="right" vertical="top" wrapText="1"/>
      <protection hidden="1"/>
    </xf>
    <xf numFmtId="0" fontId="0" fillId="0" borderId="0" xfId="0" applyBorder="1" applyAlignment="1" applyProtection="1">
      <alignment vertical="center" wrapText="1"/>
      <protection hidden="1"/>
    </xf>
    <xf numFmtId="0" fontId="93" fillId="0" borderId="0" xfId="0" applyFont="1" applyAlignment="1" applyProtection="1">
      <alignment vertical="center" wrapText="1"/>
      <protection hidden="1"/>
    </xf>
    <xf numFmtId="0" fontId="54" fillId="0" borderId="21" xfId="0" applyFont="1" applyBorder="1" applyAlignment="1" applyProtection="1">
      <alignment horizontal="right" vertical="center" wrapText="1"/>
      <protection hidden="1"/>
    </xf>
    <xf numFmtId="0" fontId="0" fillId="0" borderId="21" xfId="0" applyFont="1" applyBorder="1" applyAlignment="1" applyProtection="1">
      <alignment shrinkToFit="1"/>
      <protection hidden="1"/>
    </xf>
    <xf numFmtId="0" fontId="54" fillId="0" borderId="0" xfId="0" applyFont="1" applyBorder="1" applyAlignment="1" applyProtection="1">
      <alignment horizontal="right" vertical="center" wrapText="1"/>
      <protection hidden="1"/>
    </xf>
    <xf numFmtId="0" fontId="0" fillId="0" borderId="0" xfId="0" applyFont="1" applyAlignment="1" applyProtection="1">
      <alignment horizontal="right" vertical="center" shrinkToFit="1"/>
      <protection hidden="1"/>
    </xf>
    <xf numFmtId="0" fontId="0" fillId="0" borderId="0" xfId="0" applyFont="1" applyAlignment="1" applyProtection="1">
      <alignment horizontal="justify" vertical="center" shrinkToFit="1"/>
      <protection hidden="1"/>
    </xf>
    <xf numFmtId="0" fontId="0" fillId="0" borderId="0" xfId="0" applyAlignment="1" applyProtection="1">
      <alignment vertical="top" wrapText="1"/>
      <protection hidden="1"/>
    </xf>
    <xf numFmtId="0" fontId="54" fillId="0" borderId="0" xfId="0" applyFont="1" applyAlignment="1" applyProtection="1">
      <alignment horizontal="left" vertical="center" indent="3"/>
      <protection hidden="1"/>
    </xf>
    <xf numFmtId="0" fontId="15" fillId="0" borderId="0" xfId="1" applyAlignment="1" applyProtection="1">
      <alignment vertical="top" wrapText="1"/>
      <protection hidden="1"/>
    </xf>
    <xf numFmtId="0" fontId="54" fillId="0" borderId="34" xfId="0" applyFont="1" applyBorder="1" applyAlignment="1" applyProtection="1">
      <alignment horizontal="left" vertical="center" indent="3"/>
      <protection hidden="1"/>
    </xf>
    <xf numFmtId="0" fontId="54" fillId="0" borderId="34" xfId="0" applyFont="1" applyBorder="1" applyAlignment="1" applyProtection="1">
      <alignment vertical="center" wrapText="1"/>
      <protection hidden="1"/>
    </xf>
    <xf numFmtId="0" fontId="63" fillId="0" borderId="6" xfId="0" applyFont="1" applyBorder="1" applyAlignment="1" applyProtection="1">
      <alignment horizontal="justify" vertical="center" wrapText="1"/>
      <protection hidden="1"/>
    </xf>
    <xf numFmtId="0" fontId="54" fillId="0" borderId="21" xfId="0" applyFont="1" applyBorder="1" applyAlignment="1" applyProtection="1">
      <alignment horizontal="left" vertical="center" indent="3"/>
      <protection hidden="1"/>
    </xf>
    <xf numFmtId="0" fontId="54" fillId="0" borderId="21" xfId="0" applyFont="1" applyBorder="1" applyAlignment="1" applyProtection="1">
      <alignment vertical="center" wrapText="1"/>
      <protection hidden="1"/>
    </xf>
    <xf numFmtId="0" fontId="0" fillId="0" borderId="49" xfId="0" applyBorder="1" applyAlignment="1" applyProtection="1">
      <alignment vertical="top" wrapText="1"/>
      <protection hidden="1"/>
    </xf>
    <xf numFmtId="0" fontId="54" fillId="0" borderId="0" xfId="0" applyFont="1" applyAlignment="1" applyProtection="1">
      <alignment vertical="center" wrapText="1"/>
      <protection hidden="1"/>
    </xf>
    <xf numFmtId="0" fontId="0" fillId="0" borderId="50" xfId="0" applyBorder="1" applyAlignment="1" applyProtection="1">
      <alignment vertical="top" wrapText="1"/>
      <protection hidden="1"/>
    </xf>
    <xf numFmtId="0" fontId="54" fillId="0" borderId="23" xfId="0" applyFont="1" applyBorder="1" applyAlignment="1" applyProtection="1">
      <alignment horizontal="left" vertical="center" indent="3"/>
      <protection hidden="1"/>
    </xf>
    <xf numFmtId="0" fontId="54" fillId="0" borderId="23" xfId="0" applyFont="1" applyBorder="1" applyAlignment="1" applyProtection="1">
      <alignment vertical="center" wrapText="1"/>
      <protection hidden="1"/>
    </xf>
    <xf numFmtId="0" fontId="94" fillId="0" borderId="51" xfId="1" applyFont="1" applyBorder="1" applyAlignment="1" applyProtection="1">
      <alignment vertical="top" wrapText="1"/>
      <protection hidden="1"/>
    </xf>
    <xf numFmtId="0" fontId="63" fillId="0" borderId="6" xfId="0" applyFont="1" applyBorder="1" applyAlignment="1" applyProtection="1">
      <alignment horizontal="justify" vertical="top" wrapText="1"/>
      <protection hidden="1"/>
    </xf>
    <xf numFmtId="0" fontId="63" fillId="0" borderId="49" xfId="0" applyFont="1" applyBorder="1" applyAlignment="1" applyProtection="1">
      <alignment horizontal="justify" vertical="top" wrapText="1"/>
      <protection hidden="1"/>
    </xf>
    <xf numFmtId="0" fontId="0" fillId="0" borderId="23" xfId="0" applyBorder="1" applyAlignment="1" applyProtection="1">
      <alignment wrapText="1"/>
      <protection hidden="1"/>
    </xf>
    <xf numFmtId="0" fontId="95" fillId="0" borderId="51" xfId="0" applyFont="1" applyBorder="1" applyAlignment="1" applyProtection="1">
      <alignment horizontal="justify" vertical="top" wrapText="1"/>
      <protection hidden="1"/>
    </xf>
    <xf numFmtId="0" fontId="0" fillId="3" borderId="0" xfId="0" applyFill="1" applyProtection="1">
      <protection hidden="1"/>
    </xf>
    <xf numFmtId="0" fontId="0" fillId="3" borderId="0" xfId="0" applyFill="1" applyAlignment="1" applyProtection="1">
      <alignment wrapText="1"/>
      <protection hidden="1"/>
    </xf>
    <xf numFmtId="0" fontId="0" fillId="3" borderId="6" xfId="0" applyFill="1" applyBorder="1" applyAlignment="1" applyProtection="1">
      <alignment vertical="top" wrapText="1"/>
      <protection hidden="1"/>
    </xf>
    <xf numFmtId="0" fontId="54" fillId="0" borderId="52" xfId="0" applyFont="1" applyBorder="1" applyAlignment="1" applyProtection="1">
      <alignment vertical="center" wrapText="1"/>
      <protection hidden="1"/>
    </xf>
    <xf numFmtId="0" fontId="0" fillId="0" borderId="42" xfId="0" applyBorder="1" applyAlignment="1" applyProtection="1">
      <alignment wrapText="1"/>
      <protection hidden="1"/>
    </xf>
    <xf numFmtId="0" fontId="54" fillId="0" borderId="36" xfId="0" applyFont="1" applyBorder="1" applyAlignment="1" applyProtection="1">
      <alignment vertical="center" wrapText="1"/>
      <protection hidden="1"/>
    </xf>
    <xf numFmtId="0" fontId="63" fillId="0" borderId="51" xfId="0" applyFont="1" applyBorder="1" applyAlignment="1" applyProtection="1">
      <alignment horizontal="justify" vertical="top" wrapText="1"/>
      <protection hidden="1"/>
    </xf>
    <xf numFmtId="0" fontId="0" fillId="0" borderId="53" xfId="0" applyBorder="1" applyAlignment="1" applyProtection="1">
      <alignment wrapText="1"/>
      <protection hidden="1"/>
    </xf>
    <xf numFmtId="0" fontId="63" fillId="0" borderId="50" xfId="0" applyFont="1" applyBorder="1" applyAlignment="1" applyProtection="1">
      <alignment horizontal="justify" vertical="top" wrapText="1"/>
      <protection hidden="1"/>
    </xf>
    <xf numFmtId="0" fontId="96" fillId="0" borderId="42" xfId="0" applyFont="1" applyBorder="1" applyAlignment="1" applyProtection="1">
      <alignment vertical="center" wrapText="1"/>
      <protection hidden="1"/>
    </xf>
    <xf numFmtId="0" fontId="0" fillId="3" borderId="34" xfId="0" applyFill="1" applyBorder="1" applyProtection="1">
      <protection hidden="1"/>
    </xf>
    <xf numFmtId="0" fontId="0" fillId="3" borderId="36" xfId="0" applyFill="1" applyBorder="1" applyAlignment="1" applyProtection="1">
      <alignment wrapText="1"/>
      <protection hidden="1"/>
    </xf>
    <xf numFmtId="0" fontId="54" fillId="0" borderId="52" xfId="0" applyFont="1" applyBorder="1" applyAlignment="1" applyProtection="1">
      <alignment horizontal="left" vertical="center" wrapText="1"/>
      <protection hidden="1"/>
    </xf>
    <xf numFmtId="0" fontId="95" fillId="0" borderId="50" xfId="0" applyFont="1" applyBorder="1" applyAlignment="1" applyProtection="1">
      <alignment horizontal="justify" vertical="top" wrapText="1"/>
      <protection hidden="1"/>
    </xf>
    <xf numFmtId="0" fontId="0" fillId="0" borderId="51" xfId="0" applyBorder="1" applyAlignment="1" applyProtection="1">
      <alignment vertical="top" wrapText="1"/>
      <protection hidden="1"/>
    </xf>
    <xf numFmtId="0" fontId="54" fillId="0" borderId="36" xfId="0" applyFont="1" applyBorder="1" applyAlignment="1" applyProtection="1">
      <alignment horizontal="left" vertical="center" wrapText="1"/>
      <protection hidden="1"/>
    </xf>
    <xf numFmtId="0" fontId="54" fillId="0" borderId="21" xfId="0" applyFont="1" applyBorder="1" applyAlignment="1" applyProtection="1">
      <alignment horizontal="left" vertical="center" wrapText="1"/>
      <protection hidden="1"/>
    </xf>
    <xf numFmtId="0" fontId="54" fillId="0" borderId="53" xfId="0" applyFont="1" applyBorder="1" applyAlignment="1" applyProtection="1">
      <alignment horizontal="left" vertical="center" wrapText="1"/>
      <protection hidden="1"/>
    </xf>
    <xf numFmtId="0" fontId="96" fillId="0" borderId="53" xfId="0" applyFont="1" applyBorder="1" applyAlignment="1" applyProtection="1">
      <alignment horizontal="left" vertical="center" wrapText="1"/>
      <protection hidden="1"/>
    </xf>
    <xf numFmtId="0" fontId="94" fillId="0" borderId="0" xfId="1" applyFont="1" applyBorder="1" applyAlignment="1" applyProtection="1">
      <alignment wrapText="1"/>
      <protection hidden="1"/>
    </xf>
    <xf numFmtId="0" fontId="0" fillId="0" borderId="42" xfId="0" applyBorder="1" applyAlignment="1" applyProtection="1">
      <alignment horizontal="left" wrapText="1"/>
      <protection hidden="1"/>
    </xf>
    <xf numFmtId="0" fontId="0" fillId="0" borderId="51" xfId="0" applyBorder="1" applyAlignment="1" applyProtection="1">
      <alignment vertical="center" wrapText="1"/>
      <protection hidden="1"/>
    </xf>
    <xf numFmtId="0" fontId="54" fillId="3" borderId="34" xfId="0" applyFont="1" applyFill="1" applyBorder="1" applyAlignment="1" applyProtection="1">
      <alignment horizontal="left" vertical="center" indent="3"/>
      <protection hidden="1"/>
    </xf>
    <xf numFmtId="0" fontId="54" fillId="3" borderId="36" xfId="0" applyFont="1" applyFill="1" applyBorder="1" applyAlignment="1" applyProtection="1">
      <alignment horizontal="left" vertical="center" wrapText="1"/>
      <protection hidden="1"/>
    </xf>
    <xf numFmtId="0" fontId="63" fillId="3" borderId="6" xfId="0" applyFont="1" applyFill="1" applyBorder="1" applyAlignment="1" applyProtection="1">
      <alignment horizontal="justify" vertical="top" wrapText="1"/>
      <protection hidden="1"/>
    </xf>
    <xf numFmtId="0" fontId="0" fillId="0" borderId="0" xfId="0" applyAlignment="1" applyProtection="1">
      <alignment horizontal="justify" vertical="center" wrapText="1"/>
      <protection hidden="1"/>
    </xf>
    <xf numFmtId="0" fontId="0" fillId="0" borderId="6" xfId="0" applyBorder="1" applyAlignment="1" applyProtection="1">
      <alignment horizontal="justify" vertical="center" wrapText="1"/>
      <protection hidden="1"/>
    </xf>
    <xf numFmtId="0" fontId="0" fillId="0" borderId="50" xfId="0" applyBorder="1" applyAlignment="1" applyProtection="1">
      <alignment horizontal="justify" vertical="center" wrapText="1"/>
      <protection hidden="1"/>
    </xf>
    <xf numFmtId="0" fontId="0" fillId="0" borderId="0" xfId="0" applyAlignment="1" applyProtection="1">
      <alignment horizontal="left" wrapText="1"/>
      <protection hidden="1"/>
    </xf>
    <xf numFmtId="0" fontId="0" fillId="0" borderId="49" xfId="0" applyBorder="1" applyAlignment="1" applyProtection="1">
      <alignment horizontal="justify" vertical="center" wrapText="1"/>
      <protection hidden="1"/>
    </xf>
    <xf numFmtId="0" fontId="0" fillId="0" borderId="51" xfId="0" applyBorder="1" applyAlignment="1" applyProtection="1">
      <alignment horizontal="justify" vertical="center" wrapText="1"/>
      <protection hidden="1"/>
    </xf>
    <xf numFmtId="0" fontId="0" fillId="0" borderId="53" xfId="0" applyBorder="1" applyProtection="1">
      <protection hidden="1"/>
    </xf>
    <xf numFmtId="0" fontId="54" fillId="3" borderId="36" xfId="0" applyFont="1" applyFill="1" applyBorder="1" applyAlignment="1" applyProtection="1">
      <alignment vertical="center" wrapText="1"/>
      <protection hidden="1"/>
    </xf>
    <xf numFmtId="0" fontId="54" fillId="0" borderId="0" xfId="0" applyFont="1" applyAlignment="1" applyProtection="1">
      <alignment horizontal="justify" vertical="center" wrapText="1"/>
      <protection hidden="1"/>
    </xf>
    <xf numFmtId="0" fontId="54" fillId="0" borderId="34" xfId="0" applyFont="1" applyBorder="1" applyAlignment="1" applyProtection="1">
      <alignment horizontal="center" vertical="center"/>
      <protection hidden="1"/>
    </xf>
    <xf numFmtId="0" fontId="63" fillId="3" borderId="34" xfId="0" applyFont="1" applyFill="1" applyBorder="1" applyAlignment="1" applyProtection="1">
      <alignment horizontal="justify" vertical="center"/>
      <protection hidden="1"/>
    </xf>
    <xf numFmtId="0" fontId="0" fillId="0" borderId="36" xfId="0" applyBorder="1" applyAlignment="1" applyProtection="1">
      <alignment wrapText="1"/>
      <protection hidden="1"/>
    </xf>
    <xf numFmtId="0" fontId="63" fillId="0" borderId="53" xfId="0" applyFont="1" applyBorder="1" applyAlignment="1" applyProtection="1">
      <alignment vertical="center" wrapText="1"/>
      <protection hidden="1"/>
    </xf>
    <xf numFmtId="0" fontId="63" fillId="0" borderId="42" xfId="0" applyFont="1" applyBorder="1" applyAlignment="1" applyProtection="1">
      <alignment vertical="center" wrapText="1"/>
      <protection hidden="1"/>
    </xf>
    <xf numFmtId="0" fontId="83" fillId="0" borderId="0" xfId="0" applyFont="1" applyAlignment="1" applyProtection="1">
      <alignment wrapText="1"/>
      <protection hidden="1"/>
    </xf>
    <xf numFmtId="49" fontId="0" fillId="0" borderId="0" xfId="0" applyNumberFormat="1" applyBorder="1" applyAlignment="1" applyProtection="1">
      <alignment horizontal="left" vertical="center"/>
      <protection hidden="1"/>
    </xf>
    <xf numFmtId="0" fontId="0" fillId="0" borderId="0" xfId="0" applyBorder="1"/>
    <xf numFmtId="0" fontId="0" fillId="0" borderId="0" xfId="0" applyBorder="1" applyProtection="1">
      <protection hidden="1"/>
    </xf>
    <xf numFmtId="0" fontId="0" fillId="0" borderId="46" xfId="0" applyBorder="1" applyAlignment="1" applyProtection="1">
      <alignment horizontal="left" vertical="center"/>
      <protection hidden="1"/>
    </xf>
    <xf numFmtId="0" fontId="0" fillId="0" borderId="5" xfId="0" applyBorder="1" applyAlignment="1" applyProtection="1">
      <alignment horizontal="left" vertical="center"/>
      <protection hidden="1"/>
    </xf>
    <xf numFmtId="0" fontId="0" fillId="0" borderId="46" xfId="0" applyBorder="1" applyAlignment="1" applyProtection="1">
      <alignment horizontal="center" vertical="center" textRotation="90"/>
      <protection hidden="1"/>
    </xf>
    <xf numFmtId="0" fontId="0" fillId="0" borderId="5" xfId="0" applyBorder="1" applyAlignment="1" applyProtection="1">
      <alignment horizontal="center" vertical="center" textRotation="90"/>
      <protection hidden="1"/>
    </xf>
    <xf numFmtId="0" fontId="0" fillId="0" borderId="6" xfId="0" applyBorder="1" applyAlignment="1" applyProtection="1">
      <alignment horizontal="left" vertical="center"/>
      <protection hidden="1"/>
    </xf>
    <xf numFmtId="0" fontId="0" fillId="0" borderId="34"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0" fillId="0" borderId="75" xfId="0" applyBorder="1" applyAlignment="1" applyProtection="1">
      <alignment horizontal="center" vertical="center" wrapText="1"/>
      <protection hidden="1"/>
    </xf>
    <xf numFmtId="0" fontId="0" fillId="0" borderId="52" xfId="0" applyBorder="1" applyAlignment="1" applyProtection="1">
      <alignment horizontal="center" vertical="center" wrapText="1"/>
      <protection hidden="1"/>
    </xf>
    <xf numFmtId="0" fontId="0" fillId="0" borderId="76" xfId="0" applyBorder="1" applyAlignment="1" applyProtection="1">
      <alignment horizontal="center" vertical="center" wrapText="1"/>
      <protection hidden="1"/>
    </xf>
    <xf numFmtId="0" fontId="0" fillId="0" borderId="73" xfId="0" applyBorder="1" applyAlignment="1" applyProtection="1">
      <alignment horizontal="center" vertical="center" wrapText="1"/>
      <protection hidden="1"/>
    </xf>
    <xf numFmtId="0" fontId="0" fillId="0" borderId="62" xfId="0" applyBorder="1" applyAlignment="1" applyProtection="1">
      <alignment horizontal="left" vertical="center"/>
      <protection hidden="1"/>
    </xf>
    <xf numFmtId="0" fontId="0" fillId="0" borderId="35" xfId="0" applyBorder="1" applyAlignment="1" applyProtection="1">
      <alignment horizontal="left" vertical="center"/>
      <protection hidden="1"/>
    </xf>
    <xf numFmtId="0" fontId="0" fillId="0" borderId="55" xfId="0" applyBorder="1" applyAlignment="1" applyProtection="1">
      <alignment horizontal="left" vertical="center"/>
      <protection hidden="1"/>
    </xf>
    <xf numFmtId="0" fontId="54" fillId="0" borderId="48" xfId="0" applyFont="1" applyBorder="1" applyAlignment="1" applyProtection="1">
      <alignment horizontal="center" vertical="center" wrapText="1"/>
      <protection hidden="1"/>
    </xf>
    <xf numFmtId="0" fontId="54" fillId="0" borderId="45" xfId="0" applyFont="1" applyBorder="1" applyAlignment="1" applyProtection="1">
      <alignment horizontal="center" vertical="center" wrapText="1"/>
      <protection hidden="1"/>
    </xf>
    <xf numFmtId="0" fontId="54" fillId="0" borderId="4" xfId="0" applyFont="1" applyBorder="1" applyAlignment="1" applyProtection="1">
      <alignment horizontal="center" vertical="center" wrapText="1"/>
      <protection hidden="1"/>
    </xf>
    <xf numFmtId="0" fontId="65" fillId="6" borderId="68" xfId="0" applyFont="1" applyFill="1" applyBorder="1" applyAlignment="1" applyProtection="1">
      <alignment horizontal="left" vertical="center"/>
      <protection hidden="1"/>
    </xf>
    <xf numFmtId="0" fontId="65" fillId="0" borderId="67" xfId="0" applyFont="1" applyBorder="1" applyProtection="1">
      <protection hidden="1"/>
    </xf>
    <xf numFmtId="0" fontId="65" fillId="0" borderId="69" xfId="0" applyFont="1" applyBorder="1" applyProtection="1">
      <protection hidden="1"/>
    </xf>
    <xf numFmtId="0" fontId="0" fillId="9" borderId="66" xfId="0" applyFill="1"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46" xfId="0" applyBorder="1" applyAlignment="1" applyProtection="1">
      <alignment horizontal="left" vertical="center" wrapText="1"/>
      <protection hidden="1"/>
    </xf>
    <xf numFmtId="0" fontId="0" fillId="0" borderId="5" xfId="0" applyBorder="1" applyAlignment="1" applyProtection="1">
      <alignment horizontal="left" vertical="center" wrapText="1"/>
      <protection hidden="1"/>
    </xf>
    <xf numFmtId="0" fontId="0" fillId="0" borderId="46" xfId="0" applyBorder="1" applyAlignment="1" applyProtection="1">
      <alignment horizontal="center" vertical="center" textRotation="90" wrapText="1"/>
      <protection hidden="1"/>
    </xf>
    <xf numFmtId="0" fontId="54" fillId="0" borderId="46" xfId="0" applyFont="1" applyBorder="1" applyAlignment="1" applyProtection="1">
      <alignment horizontal="center" vertical="center" wrapText="1"/>
      <protection hidden="1"/>
    </xf>
    <xf numFmtId="0" fontId="54" fillId="0" borderId="36" xfId="0" applyFont="1" applyBorder="1" applyAlignment="1" applyProtection="1">
      <alignment horizontal="center" vertical="center" wrapText="1"/>
      <protection hidden="1"/>
    </xf>
    <xf numFmtId="0" fontId="54" fillId="0" borderId="5" xfId="0" applyFont="1" applyBorder="1" applyAlignment="1" applyProtection="1">
      <alignment horizontal="center" vertical="center" wrapText="1"/>
      <protection hidden="1"/>
    </xf>
    <xf numFmtId="0" fontId="0" fillId="0" borderId="54"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74" xfId="0" applyBorder="1" applyAlignment="1" applyProtection="1">
      <alignment horizontal="left" vertical="center" wrapText="1"/>
      <protection hidden="1"/>
    </xf>
    <xf numFmtId="0" fontId="0" fillId="0" borderId="35" xfId="0" applyBorder="1" applyAlignment="1" applyProtection="1">
      <alignment horizontal="left" vertical="center" wrapText="1"/>
      <protection hidden="1"/>
    </xf>
    <xf numFmtId="0" fontId="0" fillId="0" borderId="55" xfId="0" applyBorder="1" applyAlignment="1" applyProtection="1">
      <alignment horizontal="left" vertical="center" wrapText="1"/>
      <protection hidden="1"/>
    </xf>
    <xf numFmtId="0" fontId="0" fillId="0" borderId="56" xfId="0" applyBorder="1" applyAlignment="1" applyProtection="1">
      <alignment horizontal="left" vertical="center"/>
      <protection hidden="1"/>
    </xf>
    <xf numFmtId="0" fontId="0" fillId="0" borderId="56" xfId="0" applyBorder="1" applyAlignment="1" applyProtection="1">
      <alignment horizontal="left" vertical="center" wrapText="1"/>
      <protection hidden="1"/>
    </xf>
    <xf numFmtId="0" fontId="0" fillId="0" borderId="34" xfId="0" applyBorder="1" applyAlignment="1" applyProtection="1">
      <alignment horizontal="left" vertical="center" wrapText="1"/>
      <protection hidden="1"/>
    </xf>
    <xf numFmtId="0" fontId="0" fillId="0" borderId="36" xfId="0" applyBorder="1" applyAlignment="1" applyProtection="1">
      <alignment horizontal="left" vertical="center" wrapText="1"/>
      <protection hidden="1"/>
    </xf>
    <xf numFmtId="0" fontId="0" fillId="0" borderId="47" xfId="0" applyBorder="1" applyAlignment="1" applyProtection="1">
      <alignment horizontal="center" vertical="center" textRotation="90"/>
      <protection hidden="1"/>
    </xf>
    <xf numFmtId="0" fontId="0" fillId="0" borderId="58" xfId="0" applyBorder="1" applyAlignment="1" applyProtection="1">
      <alignment horizontal="center" vertical="center" textRotation="90"/>
      <protection hidden="1"/>
    </xf>
    <xf numFmtId="0" fontId="0" fillId="0" borderId="71" xfId="0" applyBorder="1" applyAlignment="1" applyProtection="1">
      <alignment horizontal="center" vertical="center" textRotation="90"/>
      <protection hidden="1"/>
    </xf>
    <xf numFmtId="0" fontId="0" fillId="0" borderId="49" xfId="0" applyBorder="1" applyAlignment="1" applyProtection="1">
      <alignment horizontal="center" vertical="center" wrapText="1"/>
      <protection hidden="1"/>
    </xf>
    <xf numFmtId="0" fontId="0" fillId="0" borderId="52" xfId="0" applyBorder="1" applyAlignment="1" applyProtection="1">
      <alignment horizontal="center" vertical="center"/>
      <protection hidden="1"/>
    </xf>
    <xf numFmtId="0" fontId="0" fillId="0" borderId="72" xfId="0" applyBorder="1" applyAlignment="1" applyProtection="1">
      <alignment horizontal="center" vertical="center"/>
      <protection hidden="1"/>
    </xf>
    <xf numFmtId="0" fontId="0" fillId="0" borderId="73" xfId="0" applyBorder="1" applyAlignment="1" applyProtection="1">
      <alignment horizontal="center" vertical="center"/>
      <protection hidden="1"/>
    </xf>
    <xf numFmtId="0" fontId="97" fillId="0" borderId="0" xfId="0" applyFont="1" applyAlignment="1" applyProtection="1">
      <alignment horizontal="left" vertical="center"/>
      <protection hidden="1"/>
    </xf>
    <xf numFmtId="0" fontId="98" fillId="0" borderId="0" xfId="0" applyFont="1" applyAlignment="1" applyProtection="1">
      <alignment horizontal="left"/>
      <protection hidden="1"/>
    </xf>
    <xf numFmtId="0" fontId="0" fillId="0" borderId="6" xfId="0" applyBorder="1" applyAlignment="1" applyProtection="1">
      <alignment horizontal="left" vertical="center" wrapText="1"/>
      <protection hidden="1"/>
    </xf>
    <xf numFmtId="0" fontId="54" fillId="5" borderId="57" xfId="0" applyFont="1" applyFill="1" applyBorder="1" applyAlignment="1" applyProtection="1">
      <alignment horizontal="left" vertical="center"/>
      <protection hidden="1"/>
    </xf>
    <xf numFmtId="0" fontId="0" fillId="5" borderId="57" xfId="0" applyFill="1" applyBorder="1" applyAlignment="1" applyProtection="1">
      <alignment horizontal="left" vertical="center"/>
      <protection hidden="1"/>
    </xf>
    <xf numFmtId="0" fontId="0" fillId="0" borderId="47" xfId="0" applyBorder="1" applyAlignment="1" applyProtection="1">
      <alignment horizontal="left" vertical="center"/>
      <protection hidden="1"/>
    </xf>
    <xf numFmtId="0" fontId="0" fillId="0" borderId="59" xfId="0" applyBorder="1" applyAlignment="1" applyProtection="1">
      <alignment horizontal="left" vertical="center"/>
      <protection hidden="1"/>
    </xf>
    <xf numFmtId="3" fontId="65" fillId="2" borderId="9" xfId="0" applyNumberFormat="1" applyFont="1" applyFill="1"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46" xfId="0" applyBorder="1" applyAlignment="1" applyProtection="1">
      <alignment vertical="center" wrapText="1"/>
      <protection hidden="1"/>
    </xf>
    <xf numFmtId="0" fontId="0" fillId="0" borderId="36" xfId="0" applyBorder="1" applyAlignment="1" applyProtection="1">
      <alignment vertical="center" wrapText="1"/>
      <protection hidden="1"/>
    </xf>
    <xf numFmtId="0" fontId="0" fillId="0" borderId="5" xfId="0" applyBorder="1" applyAlignment="1" applyProtection="1">
      <alignment vertical="center" wrapText="1"/>
      <protection hidden="1"/>
    </xf>
    <xf numFmtId="0" fontId="0" fillId="0" borderId="65" xfId="0" applyBorder="1" applyAlignment="1" applyProtection="1">
      <alignment horizontal="left" vertical="center" wrapText="1"/>
      <protection hidden="1"/>
    </xf>
    <xf numFmtId="0" fontId="0" fillId="0" borderId="3" xfId="0" applyBorder="1" applyAlignment="1" applyProtection="1">
      <alignment wrapText="1"/>
      <protection hidden="1"/>
    </xf>
    <xf numFmtId="0" fontId="0" fillId="0" borderId="45" xfId="0" applyBorder="1" applyAlignment="1" applyProtection="1">
      <alignment wrapText="1"/>
      <protection hidden="1"/>
    </xf>
    <xf numFmtId="1" fontId="66" fillId="2" borderId="66" xfId="0" applyNumberFormat="1" applyFont="1" applyFill="1" applyBorder="1" applyAlignment="1" applyProtection="1">
      <alignment horizontal="right" vertical="center"/>
      <protection locked="0"/>
    </xf>
    <xf numFmtId="0" fontId="66" fillId="0" borderId="30" xfId="0" applyFont="1" applyBorder="1" applyAlignment="1" applyProtection="1">
      <alignment horizontal="right" vertical="center"/>
      <protection locked="0"/>
    </xf>
    <xf numFmtId="0" fontId="76" fillId="0" borderId="67" xfId="0" applyFont="1" applyBorder="1" applyAlignment="1" applyProtection="1">
      <alignment horizontal="left" vertical="center" wrapText="1"/>
      <protection hidden="1"/>
    </xf>
    <xf numFmtId="0" fontId="0" fillId="0" borderId="67" xfId="0" applyBorder="1" applyAlignment="1" applyProtection="1">
      <alignment horizontal="left" vertical="center" wrapText="1"/>
      <protection hidden="1"/>
    </xf>
    <xf numFmtId="0" fontId="17" fillId="0" borderId="57" xfId="1" applyFont="1" applyBorder="1" applyAlignment="1" applyProtection="1">
      <alignment horizontal="left" vertical="center" wrapText="1"/>
      <protection hidden="1"/>
    </xf>
    <xf numFmtId="0" fontId="56" fillId="0" borderId="57" xfId="0" applyFont="1" applyBorder="1" applyAlignment="1" applyProtection="1">
      <alignment horizontal="left" vertical="center" wrapText="1"/>
      <protection hidden="1"/>
    </xf>
    <xf numFmtId="0" fontId="0" fillId="0" borderId="6" xfId="0" applyBorder="1" applyAlignment="1" applyProtection="1">
      <alignment vertical="center" wrapText="1"/>
      <protection hidden="1"/>
    </xf>
    <xf numFmtId="0" fontId="0" fillId="0" borderId="34" xfId="0" applyBorder="1" applyAlignment="1" applyProtection="1">
      <alignment vertical="center" wrapText="1"/>
      <protection hidden="1"/>
    </xf>
    <xf numFmtId="0" fontId="65" fillId="2" borderId="2" xfId="0" applyFont="1" applyFill="1" applyBorder="1" applyAlignment="1" applyProtection="1">
      <alignment horizontal="left" vertical="center" wrapText="1"/>
      <protection locked="0"/>
    </xf>
    <xf numFmtId="0" fontId="65" fillId="0" borderId="2" xfId="0" applyFont="1" applyBorder="1" applyAlignment="1" applyProtection="1">
      <alignment horizontal="left" vertical="center" wrapText="1"/>
      <protection locked="0"/>
    </xf>
    <xf numFmtId="0" fontId="0" fillId="0" borderId="47" xfId="0" applyBorder="1" applyAlignment="1" applyProtection="1">
      <alignment horizontal="left" vertical="center" wrapText="1"/>
      <protection hidden="1"/>
    </xf>
    <xf numFmtId="0" fontId="0" fillId="0" borderId="59" xfId="0" applyBorder="1" applyAlignment="1" applyProtection="1">
      <alignment horizontal="left" vertical="center" wrapText="1"/>
      <protection hidden="1"/>
    </xf>
    <xf numFmtId="0" fontId="0" fillId="0" borderId="46" xfId="0" applyBorder="1" applyAlignment="1" applyProtection="1">
      <alignment vertical="center"/>
      <protection hidden="1"/>
    </xf>
    <xf numFmtId="0" fontId="0" fillId="0" borderId="36" xfId="0" applyBorder="1" applyAlignment="1" applyProtection="1">
      <alignment vertical="center"/>
      <protection hidden="1"/>
    </xf>
    <xf numFmtId="0" fontId="0" fillId="0" borderId="5" xfId="0" applyBorder="1" applyAlignment="1" applyProtection="1">
      <alignment vertical="center"/>
      <protection hidden="1"/>
    </xf>
    <xf numFmtId="0" fontId="0" fillId="0" borderId="47" xfId="0" applyBorder="1" applyAlignment="1" applyProtection="1">
      <alignment vertical="center" textRotation="90" wrapText="1"/>
      <protection hidden="1"/>
    </xf>
    <xf numFmtId="0" fontId="0" fillId="0" borderId="58" xfId="0" applyBorder="1" applyAlignment="1" applyProtection="1">
      <alignment vertical="center" textRotation="90" wrapText="1"/>
      <protection hidden="1"/>
    </xf>
    <xf numFmtId="0" fontId="0" fillId="0" borderId="59" xfId="0" applyBorder="1" applyAlignment="1" applyProtection="1">
      <alignment vertical="center" textRotation="90" wrapText="1"/>
      <protection hidden="1"/>
    </xf>
    <xf numFmtId="0" fontId="0" fillId="0" borderId="54" xfId="0" applyBorder="1" applyAlignment="1" applyProtection="1">
      <alignment vertical="center" wrapText="1"/>
      <protection hidden="1"/>
    </xf>
    <xf numFmtId="0" fontId="0" fillId="0" borderId="55" xfId="0" applyBorder="1" applyAlignment="1" applyProtection="1">
      <alignment vertical="center" wrapText="1"/>
      <protection hidden="1"/>
    </xf>
    <xf numFmtId="0" fontId="0" fillId="0" borderId="7" xfId="0" applyBorder="1" applyAlignment="1" applyProtection="1">
      <alignment vertical="center" wrapText="1"/>
      <protection hidden="1"/>
    </xf>
    <xf numFmtId="49" fontId="66" fillId="2" borderId="60" xfId="0" applyNumberFormat="1" applyFont="1" applyFill="1" applyBorder="1" applyAlignment="1" applyProtection="1">
      <alignment horizontal="left" vertical="center"/>
      <protection locked="0"/>
    </xf>
    <xf numFmtId="49" fontId="66" fillId="2" borderId="61" xfId="0" applyNumberFormat="1" applyFont="1" applyFill="1" applyBorder="1" applyAlignment="1" applyProtection="1">
      <alignment horizontal="left" vertical="center"/>
      <protection locked="0"/>
    </xf>
    <xf numFmtId="0" fontId="0" fillId="0" borderId="48" xfId="0"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46" xfId="0"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3" fontId="66" fillId="2" borderId="62" xfId="0" applyNumberFormat="1" applyFont="1" applyFill="1" applyBorder="1" applyAlignment="1" applyProtection="1">
      <alignment horizontal="right" vertical="center"/>
      <protection locked="0"/>
    </xf>
    <xf numFmtId="3" fontId="66" fillId="2" borderId="63" xfId="0" applyNumberFormat="1" applyFont="1" applyFill="1" applyBorder="1" applyAlignment="1" applyProtection="1">
      <alignment horizontal="right" vertical="center"/>
      <protection locked="0"/>
    </xf>
    <xf numFmtId="1" fontId="66" fillId="2" borderId="6" xfId="0" applyNumberFormat="1" applyFont="1" applyFill="1" applyBorder="1" applyAlignment="1" applyProtection="1">
      <alignment horizontal="left" vertical="center"/>
      <protection locked="0"/>
    </xf>
    <xf numFmtId="1" fontId="66" fillId="2" borderId="37" xfId="0" applyNumberFormat="1" applyFont="1" applyFill="1" applyBorder="1" applyAlignment="1" applyProtection="1">
      <alignment horizontal="left" vertical="center"/>
      <protection locked="0"/>
    </xf>
    <xf numFmtId="0" fontId="0" fillId="0" borderId="48"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68" xfId="0" applyBorder="1" applyAlignment="1" applyProtection="1">
      <alignment horizontal="left" vertical="center"/>
      <protection hidden="1"/>
    </xf>
    <xf numFmtId="0" fontId="0" fillId="0" borderId="67" xfId="0" applyBorder="1" applyAlignment="1" applyProtection="1">
      <alignment horizontal="left" vertical="center"/>
      <protection hidden="1"/>
    </xf>
    <xf numFmtId="0" fontId="0" fillId="0" borderId="69" xfId="0" applyBorder="1" applyAlignment="1" applyProtection="1">
      <alignment horizontal="left" vertical="center"/>
      <protection hidden="1"/>
    </xf>
    <xf numFmtId="0" fontId="0" fillId="0" borderId="54" xfId="0" applyBorder="1" applyAlignment="1" applyProtection="1">
      <alignment horizontal="left" vertical="center"/>
      <protection hidden="1"/>
    </xf>
    <xf numFmtId="0" fontId="0" fillId="0" borderId="7" xfId="0" applyBorder="1" applyAlignment="1" applyProtection="1">
      <alignment horizontal="left" vertical="center"/>
      <protection hidden="1"/>
    </xf>
    <xf numFmtId="0" fontId="56" fillId="0" borderId="0" xfId="0" applyFont="1" applyAlignment="1" applyProtection="1">
      <alignment horizontal="left" vertical="center" wrapText="1"/>
      <protection hidden="1"/>
    </xf>
    <xf numFmtId="0" fontId="0" fillId="0" borderId="33" xfId="0" applyBorder="1" applyAlignment="1" applyProtection="1">
      <alignment horizontal="left"/>
      <protection hidden="1"/>
    </xf>
    <xf numFmtId="0" fontId="67" fillId="0" borderId="11" xfId="0" applyFont="1" applyBorder="1" applyAlignment="1" applyProtection="1">
      <alignment horizontal="left" vertical="center" wrapText="1"/>
      <protection hidden="1"/>
    </xf>
    <xf numFmtId="0" fontId="0" fillId="0" borderId="56" xfId="0" applyBorder="1" applyAlignment="1" applyProtection="1">
      <alignment vertical="center" wrapText="1"/>
      <protection hidden="1"/>
    </xf>
    <xf numFmtId="0" fontId="0" fillId="0" borderId="56" xfId="0" applyBorder="1" applyAlignment="1" applyProtection="1">
      <alignment horizontal="center" vertical="center" wrapText="1"/>
      <protection hidden="1"/>
    </xf>
    <xf numFmtId="0" fontId="0" fillId="0" borderId="54" xfId="0" applyBorder="1" applyAlignment="1" applyProtection="1">
      <alignment vertical="center"/>
      <protection hidden="1"/>
    </xf>
    <xf numFmtId="0" fontId="0" fillId="0" borderId="55" xfId="0" applyBorder="1" applyAlignment="1" applyProtection="1">
      <alignment vertical="center"/>
      <protection hidden="1"/>
    </xf>
    <xf numFmtId="0" fontId="0" fillId="0" borderId="7" xfId="0" applyBorder="1" applyAlignment="1" applyProtection="1">
      <alignment vertical="center"/>
      <protection hidden="1"/>
    </xf>
    <xf numFmtId="0" fontId="0" fillId="0" borderId="36" xfId="0" applyBorder="1" applyAlignment="1" applyProtection="1">
      <alignment horizontal="center" vertical="center"/>
      <protection hidden="1"/>
    </xf>
    <xf numFmtId="0" fontId="0" fillId="0" borderId="56" xfId="0" applyBorder="1" applyAlignment="1" applyProtection="1">
      <alignment horizontal="center" vertical="center"/>
      <protection hidden="1"/>
    </xf>
    <xf numFmtId="0" fontId="0" fillId="0" borderId="33" xfId="0" applyBorder="1" applyAlignment="1" applyProtection="1">
      <alignment horizontal="center" vertical="center" textRotation="90" wrapText="1"/>
      <protection hidden="1"/>
    </xf>
    <xf numFmtId="0" fontId="0" fillId="0" borderId="70" xfId="0" applyBorder="1" applyAlignment="1" applyProtection="1">
      <alignment horizontal="center" vertical="center" textRotation="90"/>
      <protection hidden="1"/>
    </xf>
    <xf numFmtId="0" fontId="0" fillId="0" borderId="40" xfId="0" applyBorder="1" applyAlignment="1" applyProtection="1">
      <alignment horizontal="center" vertical="center" textRotation="90"/>
      <protection hidden="1"/>
    </xf>
    <xf numFmtId="3" fontId="83" fillId="0" borderId="5" xfId="0" applyNumberFormat="1" applyFont="1" applyBorder="1" applyAlignment="1" applyProtection="1">
      <alignment horizontal="right" vertical="center"/>
      <protection hidden="1"/>
    </xf>
    <xf numFmtId="0" fontId="0" fillId="0" borderId="5" xfId="0" applyBorder="1" applyAlignment="1" applyProtection="1">
      <alignment horizontal="right" vertical="center"/>
      <protection hidden="1"/>
    </xf>
    <xf numFmtId="0" fontId="0" fillId="0" borderId="2" xfId="0" applyBorder="1" applyAlignment="1" applyProtection="1">
      <alignment horizontal="right" vertical="center"/>
      <protection hidden="1"/>
    </xf>
    <xf numFmtId="0" fontId="82" fillId="0" borderId="54" xfId="0" applyFont="1" applyBorder="1" applyAlignment="1" applyProtection="1">
      <alignment vertical="center" wrapText="1"/>
      <protection hidden="1"/>
    </xf>
    <xf numFmtId="0" fontId="82" fillId="0" borderId="32" xfId="0" applyFont="1" applyBorder="1" applyAlignment="1" applyProtection="1">
      <alignment vertical="center"/>
      <protection hidden="1"/>
    </xf>
    <xf numFmtId="0" fontId="0" fillId="0" borderId="32" xfId="0" applyBorder="1" applyAlignment="1" applyProtection="1">
      <alignment vertical="center"/>
      <protection hidden="1"/>
    </xf>
    <xf numFmtId="0" fontId="107" fillId="0" borderId="6" xfId="0" applyFont="1" applyBorder="1" applyAlignment="1" applyProtection="1">
      <alignment horizontal="left"/>
      <protection hidden="1"/>
    </xf>
    <xf numFmtId="0" fontId="0" fillId="0" borderId="34" xfId="0" applyBorder="1" applyAlignment="1" applyProtection="1">
      <alignment horizontal="left"/>
      <protection hidden="1"/>
    </xf>
    <xf numFmtId="165" fontId="69" fillId="0" borderId="4" xfId="0" applyNumberFormat="1" applyFont="1" applyBorder="1" applyAlignment="1" applyProtection="1">
      <alignment horizontal="center" vertical="center"/>
      <protection hidden="1"/>
    </xf>
    <xf numFmtId="0" fontId="54" fillId="0" borderId="4" xfId="0" applyFont="1" applyBorder="1" applyAlignment="1" applyProtection="1">
      <alignment horizontal="center" vertical="center"/>
      <protection hidden="1"/>
    </xf>
    <xf numFmtId="3" fontId="105" fillId="0" borderId="4" xfId="0" applyNumberFormat="1" applyFont="1" applyBorder="1" applyAlignment="1" applyProtection="1">
      <alignment horizontal="center" vertical="center"/>
      <protection hidden="1"/>
    </xf>
    <xf numFmtId="0" fontId="105" fillId="0" borderId="4" xfId="0" applyFont="1" applyBorder="1" applyAlignment="1" applyProtection="1">
      <alignment horizontal="center" vertical="center"/>
      <protection hidden="1"/>
    </xf>
    <xf numFmtId="0" fontId="105" fillId="0" borderId="1" xfId="0" applyFont="1" applyBorder="1" applyAlignment="1" applyProtection="1">
      <alignment horizontal="center" vertical="center"/>
      <protection hidden="1"/>
    </xf>
    <xf numFmtId="0" fontId="107" fillId="0" borderId="48" xfId="0"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110" fillId="0" borderId="0" xfId="0" applyFont="1" applyAlignment="1" applyProtection="1">
      <alignment vertical="center"/>
      <protection hidden="1"/>
    </xf>
    <xf numFmtId="0" fontId="104" fillId="0" borderId="0" xfId="0" applyFont="1" applyProtection="1">
      <protection hidden="1"/>
    </xf>
    <xf numFmtId="0" fontId="82" fillId="0" borderId="0" xfId="0" applyFont="1" applyProtection="1">
      <protection hidden="1"/>
    </xf>
    <xf numFmtId="0" fontId="107" fillId="0" borderId="39" xfId="0" applyFont="1" applyBorder="1" applyAlignment="1" applyProtection="1">
      <alignment horizontal="center" vertical="center" textRotation="90" wrapText="1"/>
      <protection hidden="1"/>
    </xf>
    <xf numFmtId="0" fontId="82" fillId="0" borderId="32" xfId="0" applyFont="1" applyBorder="1" applyAlignment="1" applyProtection="1">
      <alignment horizontal="center" vertical="center" textRotation="90" wrapText="1"/>
      <protection hidden="1"/>
    </xf>
    <xf numFmtId="0" fontId="82" fillId="0" borderId="77" xfId="0" applyFont="1" applyBorder="1" applyAlignment="1" applyProtection="1">
      <alignment horizontal="center" vertical="center" textRotation="90" wrapText="1"/>
      <protection hidden="1"/>
    </xf>
    <xf numFmtId="0" fontId="82" fillId="0" borderId="0" xfId="0" applyFont="1" applyAlignment="1" applyProtection="1">
      <alignment horizontal="center" vertical="center" textRotation="90" wrapText="1"/>
      <protection hidden="1"/>
    </xf>
    <xf numFmtId="0" fontId="82" fillId="0" borderId="77" xfId="0" applyFont="1" applyBorder="1" applyAlignment="1" applyProtection="1">
      <alignment horizontal="center"/>
      <protection hidden="1"/>
    </xf>
    <xf numFmtId="0" fontId="82" fillId="0" borderId="0" xfId="0" applyFont="1" applyAlignment="1" applyProtection="1">
      <alignment horizontal="center"/>
      <protection hidden="1"/>
    </xf>
    <xf numFmtId="0" fontId="82" fillId="0" borderId="76" xfId="0" applyFont="1" applyBorder="1" applyAlignment="1" applyProtection="1">
      <alignment horizontal="center"/>
      <protection hidden="1"/>
    </xf>
    <xf numFmtId="0" fontId="82" fillId="0" borderId="57" xfId="0" applyFont="1" applyBorder="1" applyAlignment="1" applyProtection="1">
      <alignment horizontal="center"/>
      <protection hidden="1"/>
    </xf>
    <xf numFmtId="0" fontId="103" fillId="0" borderId="42" xfId="0" applyFont="1" applyBorder="1" applyAlignment="1" applyProtection="1">
      <alignment horizontal="left" vertical="center"/>
      <protection hidden="1"/>
    </xf>
    <xf numFmtId="0" fontId="104" fillId="0" borderId="40" xfId="0" applyFont="1" applyBorder="1" applyAlignment="1" applyProtection="1">
      <alignment horizontal="left"/>
      <protection hidden="1"/>
    </xf>
    <xf numFmtId="0" fontId="0" fillId="0" borderId="40" xfId="0" applyBorder="1" applyProtection="1">
      <protection hidden="1"/>
    </xf>
    <xf numFmtId="0" fontId="0" fillId="0" borderId="51" xfId="0" applyBorder="1" applyProtection="1">
      <protection hidden="1"/>
    </xf>
    <xf numFmtId="0" fontId="104" fillId="0" borderId="55" xfId="0" applyFont="1" applyBorder="1" applyAlignment="1" applyProtection="1">
      <alignment horizontal="left"/>
      <protection hidden="1"/>
    </xf>
    <xf numFmtId="0" fontId="104" fillId="0" borderId="7" xfId="0" applyFont="1" applyBorder="1" applyAlignment="1" applyProtection="1">
      <alignment horizontal="left"/>
      <protection hidden="1"/>
    </xf>
    <xf numFmtId="0" fontId="0" fillId="0" borderId="7" xfId="0" applyBorder="1" applyProtection="1">
      <protection hidden="1"/>
    </xf>
    <xf numFmtId="0" fontId="0" fillId="0" borderId="62" xfId="0" applyBorder="1" applyProtection="1">
      <protection hidden="1"/>
    </xf>
    <xf numFmtId="0" fontId="82" fillId="0" borderId="50" xfId="0" applyFont="1" applyBorder="1" applyAlignment="1" applyProtection="1">
      <alignment horizontal="left"/>
      <protection hidden="1"/>
    </xf>
    <xf numFmtId="0" fontId="82" fillId="0" borderId="0" xfId="0" applyFont="1" applyAlignment="1" applyProtection="1">
      <alignment horizontal="left"/>
      <protection hidden="1"/>
    </xf>
    <xf numFmtId="0" fontId="82" fillId="0" borderId="72" xfId="0" applyFont="1" applyBorder="1" applyAlignment="1" applyProtection="1">
      <alignment horizontal="left"/>
      <protection hidden="1"/>
    </xf>
    <xf numFmtId="0" fontId="82" fillId="0" borderId="57" xfId="0" applyFont="1" applyBorder="1" applyAlignment="1" applyProtection="1">
      <alignment horizontal="left"/>
      <protection hidden="1"/>
    </xf>
    <xf numFmtId="0" fontId="56" fillId="0" borderId="0" xfId="0" applyFont="1" applyAlignment="1" applyProtection="1">
      <alignment horizontal="left"/>
      <protection hidden="1"/>
    </xf>
    <xf numFmtId="0" fontId="56" fillId="0" borderId="57" xfId="0" applyFont="1" applyBorder="1" applyAlignment="1" applyProtection="1">
      <alignment horizontal="left"/>
      <protection hidden="1"/>
    </xf>
    <xf numFmtId="0" fontId="59" fillId="0" borderId="9" xfId="0" applyFont="1" applyBorder="1" applyAlignment="1" applyProtection="1">
      <alignment horizontal="center" vertical="center"/>
      <protection hidden="1"/>
    </xf>
    <xf numFmtId="0" fontId="73" fillId="0" borderId="85" xfId="0" applyFont="1" applyBorder="1" applyAlignment="1" applyProtection="1">
      <alignment horizontal="center" vertical="center"/>
      <protection hidden="1"/>
    </xf>
    <xf numFmtId="0" fontId="73" fillId="0" borderId="86" xfId="0" applyFont="1" applyBorder="1" applyAlignment="1" applyProtection="1">
      <alignment horizontal="center" vertical="center"/>
      <protection hidden="1"/>
    </xf>
    <xf numFmtId="3" fontId="67" fillId="0" borderId="5" xfId="0" applyNumberFormat="1" applyFont="1" applyBorder="1" applyAlignment="1" applyProtection="1">
      <alignment horizontal="right" vertical="center"/>
      <protection hidden="1"/>
    </xf>
    <xf numFmtId="3" fontId="67" fillId="0" borderId="2" xfId="0" applyNumberFormat="1" applyFont="1" applyBorder="1" applyAlignment="1" applyProtection="1">
      <alignment horizontal="right" vertical="center"/>
      <protection hidden="1"/>
    </xf>
    <xf numFmtId="165" fontId="72" fillId="0" borderId="5" xfId="0" applyNumberFormat="1" applyFont="1" applyBorder="1" applyAlignment="1" applyProtection="1">
      <alignment horizontal="center" vertical="center"/>
      <protection hidden="1"/>
    </xf>
    <xf numFmtId="165" fontId="56" fillId="0" borderId="5" xfId="0" applyNumberFormat="1" applyFont="1" applyBorder="1" applyAlignment="1" applyProtection="1">
      <alignment horizontal="center" vertical="center"/>
      <protection hidden="1"/>
    </xf>
    <xf numFmtId="0" fontId="80" fillId="0" borderId="48" xfId="0" applyFont="1" applyBorder="1" applyAlignment="1" applyProtection="1">
      <alignment horizontal="center" vertical="center"/>
      <protection hidden="1"/>
    </xf>
    <xf numFmtId="0" fontId="0" fillId="0" borderId="4" xfId="0" applyBorder="1" applyAlignment="1" applyProtection="1">
      <alignment horizontal="center"/>
      <protection hidden="1"/>
    </xf>
    <xf numFmtId="0" fontId="105" fillId="0" borderId="46" xfId="0" applyFont="1" applyBorder="1" applyAlignment="1" applyProtection="1">
      <alignment horizontal="center" vertical="center"/>
      <protection hidden="1"/>
    </xf>
    <xf numFmtId="0" fontId="105" fillId="0" borderId="5" xfId="0" applyFont="1" applyBorder="1" applyAlignment="1" applyProtection="1">
      <alignment horizontal="center" vertical="center"/>
      <protection hidden="1"/>
    </xf>
    <xf numFmtId="1" fontId="69" fillId="0" borderId="4" xfId="0" applyNumberFormat="1" applyFont="1" applyBorder="1" applyAlignment="1" applyProtection="1">
      <alignment horizontal="center" vertical="center"/>
      <protection hidden="1"/>
    </xf>
    <xf numFmtId="0" fontId="72" fillId="0" borderId="39" xfId="0" applyFont="1" applyBorder="1" applyAlignment="1" applyProtection="1">
      <alignment horizontal="left" vertical="center"/>
      <protection hidden="1"/>
    </xf>
    <xf numFmtId="0" fontId="56" fillId="0" borderId="32" xfId="0" applyFont="1" applyBorder="1" applyAlignment="1" applyProtection="1">
      <alignment horizontal="left" vertical="center"/>
      <protection hidden="1"/>
    </xf>
    <xf numFmtId="0" fontId="56" fillId="0" borderId="78" xfId="0" applyFont="1" applyBorder="1" applyAlignment="1" applyProtection="1">
      <alignment horizontal="left" vertical="center"/>
      <protection hidden="1"/>
    </xf>
    <xf numFmtId="14" fontId="120" fillId="0" borderId="77" xfId="0" applyNumberFormat="1" applyFont="1" applyBorder="1" applyAlignment="1" applyProtection="1">
      <alignment horizontal="center" vertical="center"/>
      <protection locked="0"/>
    </xf>
    <xf numFmtId="0" fontId="0" fillId="0" borderId="0" xfId="0" applyProtection="1">
      <protection locked="0"/>
    </xf>
    <xf numFmtId="0" fontId="0" fillId="0" borderId="38" xfId="0" applyBorder="1" applyProtection="1">
      <protection locked="0"/>
    </xf>
    <xf numFmtId="0" fontId="0" fillId="0" borderId="77" xfId="0" applyBorder="1" applyProtection="1">
      <protection locked="0"/>
    </xf>
    <xf numFmtId="3" fontId="71" fillId="0" borderId="32" xfId="0" applyNumberFormat="1" applyFont="1" applyBorder="1" applyAlignment="1" applyProtection="1">
      <alignment horizontal="center" vertical="center"/>
      <protection hidden="1"/>
    </xf>
    <xf numFmtId="3" fontId="71" fillId="0" borderId="0" xfId="0" applyNumberFormat="1" applyFont="1" applyAlignment="1" applyProtection="1">
      <alignment horizontal="center" vertical="center"/>
      <protection hidden="1"/>
    </xf>
    <xf numFmtId="0" fontId="71" fillId="0" borderId="0" xfId="0" applyFont="1" applyAlignment="1" applyProtection="1">
      <alignment horizontal="center" vertical="center"/>
      <protection hidden="1"/>
    </xf>
    <xf numFmtId="0" fontId="116" fillId="0" borderId="56" xfId="0" applyFont="1" applyBorder="1" applyAlignment="1" applyProtection="1">
      <alignment horizontal="left" vertical="center"/>
      <protection hidden="1"/>
    </xf>
    <xf numFmtId="0" fontId="116" fillId="0" borderId="34" xfId="0" applyFont="1" applyBorder="1" applyAlignment="1" applyProtection="1">
      <alignment horizontal="left" vertical="center"/>
      <protection hidden="1"/>
    </xf>
    <xf numFmtId="0" fontId="116" fillId="0" borderId="36" xfId="0" applyFont="1" applyBorder="1" applyAlignment="1" applyProtection="1">
      <alignment horizontal="left" vertical="center"/>
      <protection hidden="1"/>
    </xf>
    <xf numFmtId="49" fontId="83" fillId="0" borderId="6" xfId="0" applyNumberFormat="1" applyFont="1" applyBorder="1" applyAlignment="1" applyProtection="1">
      <alignment horizontal="center" vertical="center"/>
      <protection hidden="1"/>
    </xf>
    <xf numFmtId="0" fontId="71" fillId="0" borderId="36" xfId="0" applyFont="1" applyBorder="1" applyAlignment="1" applyProtection="1">
      <alignment horizontal="center" vertical="center"/>
      <protection hidden="1"/>
    </xf>
    <xf numFmtId="0" fontId="71" fillId="0" borderId="6" xfId="0" applyFont="1" applyBorder="1" applyAlignment="1" applyProtection="1">
      <alignment horizontal="center" vertical="center"/>
      <protection hidden="1"/>
    </xf>
    <xf numFmtId="0" fontId="71" fillId="0" borderId="34" xfId="0" applyFont="1" applyBorder="1" applyAlignment="1" applyProtection="1">
      <alignment horizontal="center" vertical="center"/>
      <protection hidden="1"/>
    </xf>
    <xf numFmtId="3" fontId="71" fillId="0" borderId="6" xfId="0" applyNumberFormat="1" applyFont="1" applyBorder="1" applyAlignment="1" applyProtection="1">
      <alignment horizontal="center" vertical="center"/>
      <protection hidden="1"/>
    </xf>
    <xf numFmtId="3" fontId="71" fillId="0" borderId="34" xfId="0" applyNumberFormat="1" applyFont="1" applyBorder="1" applyAlignment="1" applyProtection="1">
      <alignment horizontal="center" vertical="center"/>
      <protection hidden="1"/>
    </xf>
    <xf numFmtId="3" fontId="71" fillId="0" borderId="36" xfId="0" applyNumberFormat="1" applyFont="1" applyBorder="1" applyAlignment="1" applyProtection="1">
      <alignment horizontal="center" vertical="center"/>
      <protection hidden="1"/>
    </xf>
    <xf numFmtId="3" fontId="71" fillId="0" borderId="5" xfId="0" applyNumberFormat="1" applyFont="1" applyBorder="1" applyAlignment="1" applyProtection="1">
      <alignment horizontal="center" vertical="center"/>
      <protection hidden="1"/>
    </xf>
    <xf numFmtId="0" fontId="71" fillId="0" borderId="7" xfId="0" applyFont="1" applyBorder="1" applyAlignment="1" applyProtection="1">
      <alignment horizontal="center" vertical="center"/>
      <protection hidden="1"/>
    </xf>
    <xf numFmtId="0" fontId="78" fillId="0" borderId="0" xfId="0" applyFont="1" applyAlignment="1" applyProtection="1">
      <alignment vertical="center"/>
      <protection hidden="1"/>
    </xf>
    <xf numFmtId="1" fontId="71" fillId="0" borderId="0" xfId="0" applyNumberFormat="1" applyFont="1" applyAlignment="1" applyProtection="1">
      <alignment horizontal="center" vertical="center"/>
      <protection hidden="1"/>
    </xf>
    <xf numFmtId="0" fontId="84" fillId="0" borderId="23" xfId="0" applyFont="1" applyBorder="1" applyAlignment="1" applyProtection="1">
      <alignment horizontal="left" vertical="center" wrapText="1"/>
      <protection hidden="1"/>
    </xf>
    <xf numFmtId="0" fontId="0" fillId="0" borderId="23" xfId="0" applyBorder="1" applyProtection="1">
      <protection hidden="1"/>
    </xf>
    <xf numFmtId="0" fontId="0" fillId="0" borderId="0" xfId="0" applyProtection="1">
      <protection hidden="1"/>
    </xf>
    <xf numFmtId="0" fontId="119" fillId="0" borderId="0" xfId="0" applyFont="1" applyAlignment="1" applyProtection="1">
      <alignment vertical="center" wrapText="1"/>
      <protection hidden="1"/>
    </xf>
    <xf numFmtId="0" fontId="79" fillId="0" borderId="0" xfId="0" applyFont="1" applyAlignment="1" applyProtection="1">
      <alignment vertical="center" wrapText="1"/>
      <protection hidden="1"/>
    </xf>
    <xf numFmtId="0" fontId="71" fillId="0" borderId="5" xfId="0" applyFont="1" applyBorder="1" applyAlignment="1" applyProtection="1">
      <alignment horizontal="center" vertical="center"/>
      <protection hidden="1"/>
    </xf>
    <xf numFmtId="0" fontId="72" fillId="0" borderId="77" xfId="0" applyFont="1" applyBorder="1" applyAlignment="1" applyProtection="1">
      <alignment horizontal="left" vertical="top"/>
      <protection locked="0"/>
    </xf>
    <xf numFmtId="0" fontId="56" fillId="0" borderId="0" xfId="0" applyFont="1" applyAlignment="1" applyProtection="1">
      <alignment horizontal="left"/>
      <protection locked="0"/>
    </xf>
    <xf numFmtId="0" fontId="56" fillId="0" borderId="38" xfId="0" applyFont="1" applyBorder="1" applyAlignment="1" applyProtection="1">
      <alignment horizontal="left"/>
      <protection locked="0"/>
    </xf>
    <xf numFmtId="0" fontId="56" fillId="0" borderId="77" xfId="0" applyFont="1" applyBorder="1" applyAlignment="1" applyProtection="1">
      <alignment horizontal="left"/>
      <protection locked="0"/>
    </xf>
    <xf numFmtId="0" fontId="72" fillId="0" borderId="77" xfId="0" applyFont="1" applyBorder="1" applyAlignment="1" applyProtection="1">
      <alignment horizontal="left" vertical="center" wrapText="1"/>
      <protection hidden="1"/>
    </xf>
    <xf numFmtId="0" fontId="70" fillId="0" borderId="0" xfId="0" applyFont="1" applyProtection="1">
      <protection hidden="1"/>
    </xf>
    <xf numFmtId="0" fontId="7" fillId="0" borderId="0" xfId="0" applyFont="1" applyProtection="1">
      <protection hidden="1"/>
    </xf>
    <xf numFmtId="0" fontId="7" fillId="0" borderId="38" xfId="0" applyFont="1" applyBorder="1" applyProtection="1">
      <protection hidden="1"/>
    </xf>
    <xf numFmtId="0" fontId="70" fillId="0" borderId="0" xfId="0" applyFont="1" applyAlignment="1" applyProtection="1">
      <alignment horizontal="left" vertical="center"/>
      <protection hidden="1"/>
    </xf>
    <xf numFmtId="0" fontId="56" fillId="0" borderId="77" xfId="0" applyFont="1" applyBorder="1" applyAlignment="1" applyProtection="1">
      <alignment horizontal="left" vertical="center"/>
      <protection hidden="1"/>
    </xf>
    <xf numFmtId="0" fontId="56" fillId="0" borderId="0" xfId="0" applyFont="1" applyAlignment="1" applyProtection="1">
      <alignment horizontal="left" vertical="center"/>
      <protection hidden="1"/>
    </xf>
    <xf numFmtId="0" fontId="111" fillId="0" borderId="0" xfId="0" applyFont="1" applyAlignment="1" applyProtection="1">
      <alignment horizontal="left" vertical="center"/>
      <protection locked="0"/>
    </xf>
    <xf numFmtId="0" fontId="111" fillId="0" borderId="38" xfId="0" applyFont="1" applyBorder="1" applyAlignment="1" applyProtection="1">
      <alignment horizontal="left" vertical="center"/>
      <protection locked="0"/>
    </xf>
    <xf numFmtId="0" fontId="76" fillId="0" borderId="0" xfId="0" applyFont="1" applyAlignment="1" applyProtection="1">
      <alignment horizontal="left" vertical="center"/>
      <protection locked="0"/>
    </xf>
    <xf numFmtId="0" fontId="76" fillId="0" borderId="38" xfId="0" applyFont="1" applyBorder="1" applyAlignment="1" applyProtection="1">
      <alignment horizontal="left" vertical="center"/>
      <protection locked="0"/>
    </xf>
    <xf numFmtId="0" fontId="121" fillId="0" borderId="0" xfId="0" applyFont="1" applyAlignment="1" applyProtection="1">
      <alignment horizontal="left"/>
      <protection hidden="1"/>
    </xf>
    <xf numFmtId="0" fontId="0" fillId="0" borderId="77" xfId="0" applyBorder="1" applyProtection="1">
      <protection hidden="1"/>
    </xf>
    <xf numFmtId="0" fontId="0" fillId="0" borderId="38" xfId="0" applyBorder="1" applyProtection="1">
      <protection hidden="1"/>
    </xf>
    <xf numFmtId="0" fontId="0" fillId="0" borderId="76" xfId="0" applyBorder="1" applyProtection="1">
      <protection hidden="1"/>
    </xf>
    <xf numFmtId="0" fontId="0" fillId="0" borderId="57" xfId="0" applyBorder="1" applyProtection="1">
      <protection hidden="1"/>
    </xf>
    <xf numFmtId="0" fontId="0" fillId="0" borderId="80" xfId="0" applyBorder="1" applyProtection="1">
      <protection hidden="1"/>
    </xf>
    <xf numFmtId="0" fontId="72" fillId="0" borderId="77" xfId="0" applyFont="1" applyBorder="1" applyAlignment="1" applyProtection="1">
      <alignment horizontal="left" vertical="top" wrapText="1"/>
      <protection hidden="1"/>
    </xf>
    <xf numFmtId="0" fontId="56" fillId="0" borderId="0" xfId="0" applyFont="1" applyProtection="1">
      <protection hidden="1"/>
    </xf>
    <xf numFmtId="0" fontId="56" fillId="0" borderId="76" xfId="0" applyFont="1" applyBorder="1" applyProtection="1">
      <protection hidden="1"/>
    </xf>
    <xf numFmtId="0" fontId="56" fillId="0" borderId="57" xfId="0" applyFont="1" applyBorder="1" applyProtection="1">
      <protection hidden="1"/>
    </xf>
    <xf numFmtId="0" fontId="67" fillId="0" borderId="0" xfId="0" applyFont="1" applyProtection="1">
      <protection locked="0"/>
    </xf>
    <xf numFmtId="0" fontId="67" fillId="0" borderId="38" xfId="0" applyFont="1" applyBorder="1" applyProtection="1">
      <protection locked="0"/>
    </xf>
    <xf numFmtId="0" fontId="67" fillId="0" borderId="57" xfId="0" applyFont="1" applyBorder="1" applyProtection="1">
      <protection locked="0"/>
    </xf>
    <xf numFmtId="0" fontId="67" fillId="0" borderId="80" xfId="0" applyFont="1" applyBorder="1" applyProtection="1">
      <protection locked="0"/>
    </xf>
    <xf numFmtId="0" fontId="72" fillId="0" borderId="76" xfId="0" applyFont="1" applyBorder="1" applyAlignment="1" applyProtection="1">
      <alignment horizontal="left" vertical="center"/>
      <protection hidden="1"/>
    </xf>
    <xf numFmtId="0" fontId="70" fillId="0" borderId="57" xfId="0" applyFont="1" applyBorder="1" applyAlignment="1" applyProtection="1">
      <alignment horizontal="left" vertical="center"/>
      <protection hidden="1"/>
    </xf>
    <xf numFmtId="0" fontId="58" fillId="0" borderId="57" xfId="1" applyNumberFormat="1" applyFont="1" applyBorder="1" applyAlignment="1" applyProtection="1">
      <alignment horizontal="left" vertical="center"/>
      <protection locked="0"/>
    </xf>
    <xf numFmtId="0" fontId="111" fillId="0" borderId="57" xfId="0" applyFont="1" applyBorder="1" applyAlignment="1" applyProtection="1">
      <alignment horizontal="left" vertical="center"/>
      <protection locked="0"/>
    </xf>
    <xf numFmtId="0" fontId="111" fillId="0" borderId="80" xfId="0" applyFont="1" applyBorder="1" applyAlignment="1" applyProtection="1">
      <alignment horizontal="left" vertical="center"/>
      <protection locked="0"/>
    </xf>
    <xf numFmtId="0" fontId="72" fillId="0" borderId="39" xfId="0" applyFont="1" applyBorder="1" applyAlignment="1" applyProtection="1">
      <alignment horizontal="left" vertical="top"/>
      <protection hidden="1"/>
    </xf>
    <xf numFmtId="0" fontId="72" fillId="0" borderId="32" xfId="0" applyFont="1" applyBorder="1" applyAlignment="1" applyProtection="1">
      <alignment horizontal="left" vertical="top"/>
      <protection hidden="1"/>
    </xf>
    <xf numFmtId="0" fontId="72" fillId="0" borderId="78" xfId="0" applyFont="1" applyBorder="1" applyAlignment="1" applyProtection="1">
      <alignment horizontal="left" vertical="top"/>
      <protection hidden="1"/>
    </xf>
    <xf numFmtId="0" fontId="72" fillId="0" borderId="77" xfId="0" applyFont="1" applyBorder="1" applyAlignment="1" applyProtection="1">
      <alignment horizontal="left" vertical="top"/>
      <protection hidden="1"/>
    </xf>
    <xf numFmtId="0" fontId="72" fillId="0" borderId="0" xfId="0" applyFont="1" applyAlignment="1" applyProtection="1">
      <alignment horizontal="left" vertical="top"/>
      <protection hidden="1"/>
    </xf>
    <xf numFmtId="0" fontId="72" fillId="0" borderId="38" xfId="0" applyFont="1" applyBorder="1" applyAlignment="1" applyProtection="1">
      <alignment horizontal="left" vertical="top"/>
      <protection hidden="1"/>
    </xf>
    <xf numFmtId="3" fontId="71" fillId="0" borderId="62" xfId="0" applyNumberFormat="1" applyFont="1" applyBorder="1" applyAlignment="1" applyProtection="1">
      <alignment horizontal="center" vertical="center"/>
      <protection hidden="1"/>
    </xf>
    <xf numFmtId="0" fontId="71" fillId="0" borderId="63" xfId="0" applyFont="1" applyBorder="1" applyAlignment="1" applyProtection="1">
      <alignment horizontal="center" vertical="center"/>
      <protection hidden="1"/>
    </xf>
    <xf numFmtId="0" fontId="59" fillId="0" borderId="0" xfId="0" applyFont="1" applyAlignment="1" applyProtection="1">
      <alignment horizontal="left" vertical="center" wrapText="1"/>
      <protection hidden="1"/>
    </xf>
    <xf numFmtId="1" fontId="83" fillId="0" borderId="0" xfId="0" applyNumberFormat="1" applyFont="1" applyAlignment="1" applyProtection="1">
      <alignment horizontal="center" vertical="center"/>
      <protection hidden="1"/>
    </xf>
    <xf numFmtId="0" fontId="80" fillId="0" borderId="60" xfId="0" applyFont="1" applyBorder="1" applyAlignment="1" applyProtection="1">
      <alignment horizontal="center" vertical="center" wrapText="1"/>
      <protection hidden="1"/>
    </xf>
    <xf numFmtId="0" fontId="80" fillId="0" borderId="3" xfId="0" applyFont="1" applyBorder="1" applyAlignment="1" applyProtection="1">
      <alignment horizontal="center" vertical="center" wrapText="1"/>
      <protection hidden="1"/>
    </xf>
    <xf numFmtId="0" fontId="80" fillId="0" borderId="45" xfId="0" applyFont="1" applyBorder="1" applyAlignment="1" applyProtection="1">
      <alignment horizontal="center" vertical="center" wrapText="1"/>
      <protection hidden="1"/>
    </xf>
    <xf numFmtId="0" fontId="80" fillId="0" borderId="61" xfId="0" applyFont="1" applyBorder="1" applyAlignment="1" applyProtection="1">
      <alignment horizontal="center" vertical="center" wrapText="1"/>
      <protection hidden="1"/>
    </xf>
    <xf numFmtId="0" fontId="80" fillId="0" borderId="6" xfId="0" applyFont="1" applyBorder="1" applyAlignment="1" applyProtection="1">
      <alignment horizontal="center" vertical="center"/>
      <protection hidden="1"/>
    </xf>
    <xf numFmtId="0" fontId="80" fillId="0" borderId="34" xfId="0" applyFont="1" applyBorder="1" applyAlignment="1" applyProtection="1">
      <alignment horizontal="center" vertical="center"/>
      <protection hidden="1"/>
    </xf>
    <xf numFmtId="0" fontId="80" fillId="0" borderId="36" xfId="0" applyFont="1" applyBorder="1" applyAlignment="1" applyProtection="1">
      <alignment horizontal="center" vertical="center"/>
      <protection hidden="1"/>
    </xf>
    <xf numFmtId="0" fontId="80" fillId="0" borderId="37" xfId="0" applyFont="1" applyBorder="1" applyAlignment="1" applyProtection="1">
      <alignment horizontal="center" vertical="center"/>
      <protection hidden="1"/>
    </xf>
    <xf numFmtId="0" fontId="59" fillId="0" borderId="56" xfId="0" applyFont="1" applyBorder="1" applyAlignment="1" applyProtection="1">
      <alignment horizontal="center" vertical="center"/>
      <protection hidden="1"/>
    </xf>
    <xf numFmtId="49" fontId="59" fillId="0" borderId="6" xfId="0" applyNumberFormat="1" applyFont="1" applyBorder="1" applyAlignment="1" applyProtection="1">
      <alignment horizontal="center" vertical="center"/>
      <protection hidden="1"/>
    </xf>
    <xf numFmtId="0" fontId="80" fillId="0" borderId="6" xfId="0" applyFont="1" applyBorder="1" applyAlignment="1" applyProtection="1">
      <alignment horizontal="center" vertical="center" wrapText="1"/>
      <protection hidden="1"/>
    </xf>
    <xf numFmtId="0" fontId="80" fillId="0" borderId="34" xfId="0" applyFont="1" applyBorder="1" applyAlignment="1" applyProtection="1">
      <alignment horizontal="center" vertical="center" wrapText="1"/>
      <protection hidden="1"/>
    </xf>
    <xf numFmtId="0" fontId="71" fillId="0" borderId="62" xfId="0" applyFont="1" applyBorder="1" applyAlignment="1" applyProtection="1">
      <alignment horizontal="center" vertical="center"/>
      <protection hidden="1"/>
    </xf>
    <xf numFmtId="0" fontId="71" fillId="0" borderId="35" xfId="0" applyFont="1" applyBorder="1" applyAlignment="1" applyProtection="1">
      <alignment horizontal="center" vertical="center"/>
      <protection hidden="1"/>
    </xf>
    <xf numFmtId="0" fontId="71" fillId="0" borderId="55" xfId="0" applyFont="1" applyBorder="1" applyAlignment="1" applyProtection="1">
      <alignment horizontal="center" vertical="center"/>
      <protection hidden="1"/>
    </xf>
    <xf numFmtId="49" fontId="71" fillId="0" borderId="6" xfId="0" applyNumberFormat="1" applyFont="1" applyBorder="1" applyAlignment="1" applyProtection="1">
      <alignment horizontal="center" vertical="center"/>
      <protection hidden="1"/>
    </xf>
    <xf numFmtId="0" fontId="71" fillId="0" borderId="37" xfId="0" applyFont="1" applyBorder="1" applyAlignment="1" applyProtection="1">
      <alignment horizontal="center" vertical="center"/>
      <protection hidden="1"/>
    </xf>
    <xf numFmtId="3" fontId="71" fillId="0" borderId="37" xfId="0" applyNumberFormat="1" applyFont="1" applyBorder="1" applyAlignment="1" applyProtection="1">
      <alignment horizontal="center" vertical="center"/>
      <protection hidden="1"/>
    </xf>
    <xf numFmtId="0" fontId="116" fillId="0" borderId="74" xfId="0" applyFont="1" applyBorder="1" applyAlignment="1" applyProtection="1">
      <alignment horizontal="left" vertical="center"/>
      <protection hidden="1"/>
    </xf>
    <xf numFmtId="0" fontId="77" fillId="0" borderId="35" xfId="0" applyFont="1" applyBorder="1" applyAlignment="1" applyProtection="1">
      <alignment horizontal="left" vertical="center"/>
      <protection hidden="1"/>
    </xf>
    <xf numFmtId="0" fontId="77" fillId="0" borderId="55" xfId="0" applyFont="1" applyBorder="1" applyAlignment="1" applyProtection="1">
      <alignment horizontal="left" vertical="center"/>
      <protection hidden="1"/>
    </xf>
    <xf numFmtId="49" fontId="83" fillId="0" borderId="62" xfId="0" applyNumberFormat="1" applyFont="1" applyBorder="1" applyAlignment="1" applyProtection="1">
      <alignment horizontal="center" vertical="center"/>
      <protection hidden="1"/>
    </xf>
    <xf numFmtId="0" fontId="77" fillId="0" borderId="34" xfId="0" applyFont="1" applyBorder="1" applyAlignment="1" applyProtection="1">
      <alignment horizontal="left" vertical="center"/>
      <protection hidden="1"/>
    </xf>
    <xf numFmtId="0" fontId="77" fillId="0" borderId="36" xfId="0" applyFont="1" applyBorder="1" applyAlignment="1" applyProtection="1">
      <alignment horizontal="left" vertical="center"/>
      <protection hidden="1"/>
    </xf>
    <xf numFmtId="0" fontId="83" fillId="0" borderId="6" xfId="0" applyFont="1" applyBorder="1" applyAlignment="1" applyProtection="1">
      <alignment horizontal="center" vertical="center"/>
      <protection hidden="1"/>
    </xf>
    <xf numFmtId="0" fontId="80" fillId="0" borderId="5" xfId="0" applyFont="1" applyBorder="1" applyAlignment="1" applyProtection="1">
      <alignment horizontal="center" vertical="center"/>
      <protection hidden="1"/>
    </xf>
    <xf numFmtId="0" fontId="107" fillId="0" borderId="65" xfId="0" applyFont="1" applyBorder="1" applyAlignment="1" applyProtection="1">
      <alignment horizontal="left" vertical="center"/>
      <protection hidden="1"/>
    </xf>
    <xf numFmtId="0" fontId="107" fillId="0" borderId="3" xfId="0" applyFont="1" applyBorder="1" applyAlignment="1" applyProtection="1">
      <alignment horizontal="left" vertical="center"/>
      <protection hidden="1"/>
    </xf>
    <xf numFmtId="0" fontId="107" fillId="0" borderId="45" xfId="0" applyFont="1" applyBorder="1" applyAlignment="1" applyProtection="1">
      <alignment horizontal="left" vertical="center"/>
      <protection hidden="1"/>
    </xf>
    <xf numFmtId="0" fontId="80" fillId="0" borderId="4" xfId="0" applyFont="1" applyBorder="1" applyAlignment="1" applyProtection="1">
      <alignment horizontal="center" vertical="center" wrapText="1"/>
      <protection hidden="1"/>
    </xf>
    <xf numFmtId="0" fontId="103" fillId="0" borderId="32" xfId="0" applyFont="1" applyBorder="1" applyAlignment="1" applyProtection="1">
      <alignment vertical="center"/>
      <protection hidden="1"/>
    </xf>
    <xf numFmtId="0" fontId="0" fillId="0" borderId="32" xfId="0" applyBorder="1" applyProtection="1">
      <protection hidden="1"/>
    </xf>
    <xf numFmtId="0" fontId="77" fillId="0" borderId="46" xfId="0" applyFont="1" applyBorder="1" applyAlignment="1" applyProtection="1">
      <alignment vertical="center"/>
      <protection hidden="1"/>
    </xf>
    <xf numFmtId="0" fontId="64" fillId="0" borderId="5" xfId="0" applyFont="1" applyBorder="1" applyProtection="1">
      <protection hidden="1"/>
    </xf>
    <xf numFmtId="0" fontId="64" fillId="0" borderId="46" xfId="0" applyFont="1" applyBorder="1" applyProtection="1">
      <protection hidden="1"/>
    </xf>
    <xf numFmtId="0" fontId="64" fillId="0" borderId="54" xfId="0" applyFont="1" applyBorder="1" applyProtection="1">
      <protection hidden="1"/>
    </xf>
    <xf numFmtId="0" fontId="64" fillId="0" borderId="7" xfId="0" applyFont="1" applyBorder="1" applyProtection="1">
      <protection hidden="1"/>
    </xf>
    <xf numFmtId="0" fontId="77" fillId="0" borderId="75" xfId="0" applyFont="1" applyBorder="1" applyAlignment="1" applyProtection="1">
      <alignment vertical="center" wrapText="1"/>
      <protection hidden="1"/>
    </xf>
    <xf numFmtId="0" fontId="77" fillId="0" borderId="21" xfId="0" applyFont="1" applyBorder="1" applyAlignment="1" applyProtection="1">
      <alignment vertical="center" wrapText="1"/>
      <protection hidden="1"/>
    </xf>
    <xf numFmtId="0" fontId="77" fillId="0" borderId="52" xfId="0" applyFont="1" applyBorder="1" applyAlignment="1" applyProtection="1">
      <alignment vertical="center" wrapText="1"/>
      <protection hidden="1"/>
    </xf>
    <xf numFmtId="0" fontId="77" fillId="0" borderId="41" xfId="0" applyFont="1" applyBorder="1" applyAlignment="1" applyProtection="1">
      <alignment vertical="center" wrapText="1"/>
      <protection hidden="1"/>
    </xf>
    <xf numFmtId="0" fontId="77" fillId="0" borderId="23" xfId="0" applyFont="1" applyBorder="1" applyAlignment="1" applyProtection="1">
      <alignment vertical="center" wrapText="1"/>
      <protection hidden="1"/>
    </xf>
    <xf numFmtId="0" fontId="77" fillId="0" borderId="42" xfId="0" applyFont="1" applyBorder="1" applyAlignment="1" applyProtection="1">
      <alignment vertical="center" wrapText="1"/>
      <protection hidden="1"/>
    </xf>
    <xf numFmtId="3" fontId="71" fillId="0" borderId="5" xfId="0" applyNumberFormat="1" applyFont="1" applyBorder="1" applyAlignment="1" applyProtection="1">
      <alignment horizontal="right" vertical="center"/>
      <protection hidden="1"/>
    </xf>
    <xf numFmtId="3" fontId="71" fillId="0" borderId="2" xfId="0" applyNumberFormat="1" applyFont="1" applyBorder="1" applyAlignment="1" applyProtection="1">
      <alignment horizontal="right" vertical="center"/>
      <protection hidden="1"/>
    </xf>
    <xf numFmtId="165" fontId="70" fillId="0" borderId="5" xfId="0" applyNumberFormat="1" applyFont="1" applyBorder="1" applyAlignment="1" applyProtection="1">
      <alignment horizontal="center" vertical="center" wrapText="1"/>
      <protection hidden="1"/>
    </xf>
    <xf numFmtId="165" fontId="70" fillId="0" borderId="49" xfId="0" applyNumberFormat="1" applyFont="1" applyBorder="1" applyAlignment="1" applyProtection="1">
      <alignment horizontal="center" vertical="center"/>
      <protection hidden="1"/>
    </xf>
    <xf numFmtId="165" fontId="70" fillId="0" borderId="21" xfId="0" applyNumberFormat="1" applyFont="1" applyBorder="1" applyAlignment="1" applyProtection="1">
      <alignment horizontal="center" vertical="center"/>
      <protection hidden="1"/>
    </xf>
    <xf numFmtId="165" fontId="70" fillId="0" borderId="52" xfId="0" applyNumberFormat="1" applyFont="1" applyBorder="1" applyAlignment="1" applyProtection="1">
      <alignment horizontal="center" vertical="center"/>
      <protection hidden="1"/>
    </xf>
    <xf numFmtId="165" fontId="70" fillId="0" borderId="50" xfId="0" applyNumberFormat="1" applyFont="1" applyBorder="1" applyAlignment="1" applyProtection="1">
      <alignment horizontal="center" vertical="center"/>
      <protection hidden="1"/>
    </xf>
    <xf numFmtId="165" fontId="70" fillId="0" borderId="0" xfId="0" applyNumberFormat="1" applyFont="1" applyAlignment="1" applyProtection="1">
      <alignment horizontal="center" vertical="center"/>
      <protection hidden="1"/>
    </xf>
    <xf numFmtId="165" fontId="70" fillId="0" borderId="53" xfId="0" applyNumberFormat="1" applyFont="1" applyBorder="1" applyAlignment="1" applyProtection="1">
      <alignment horizontal="center" vertical="center"/>
      <protection hidden="1"/>
    </xf>
    <xf numFmtId="165" fontId="56" fillId="0" borderId="51" xfId="0" applyNumberFormat="1" applyFont="1" applyBorder="1" applyAlignment="1" applyProtection="1">
      <alignment horizontal="center" vertical="center"/>
      <protection hidden="1"/>
    </xf>
    <xf numFmtId="165" fontId="56" fillId="0" borderId="23" xfId="0" applyNumberFormat="1" applyFont="1" applyBorder="1" applyAlignment="1" applyProtection="1">
      <alignment horizontal="center" vertical="center"/>
      <protection hidden="1"/>
    </xf>
    <xf numFmtId="165" fontId="56" fillId="0" borderId="42" xfId="0" applyNumberFormat="1" applyFont="1" applyBorder="1" applyAlignment="1" applyProtection="1">
      <alignment horizontal="center" vertical="center"/>
      <protection hidden="1"/>
    </xf>
    <xf numFmtId="3" fontId="71" fillId="0" borderId="49" xfId="0" applyNumberFormat="1" applyFont="1" applyBorder="1" applyAlignment="1" applyProtection="1">
      <alignment horizontal="right" vertical="center"/>
      <protection hidden="1"/>
    </xf>
    <xf numFmtId="3" fontId="71" fillId="0" borderId="21" xfId="0" applyNumberFormat="1" applyFont="1" applyBorder="1" applyAlignment="1" applyProtection="1">
      <alignment horizontal="right" vertical="center"/>
      <protection hidden="1"/>
    </xf>
    <xf numFmtId="3" fontId="71" fillId="0" borderId="79" xfId="0" applyNumberFormat="1" applyFont="1" applyBorder="1" applyAlignment="1" applyProtection="1">
      <alignment horizontal="right" vertical="center"/>
      <protection hidden="1"/>
    </xf>
    <xf numFmtId="3" fontId="71" fillId="0" borderId="50" xfId="0" applyNumberFormat="1" applyFont="1" applyBorder="1" applyAlignment="1" applyProtection="1">
      <alignment horizontal="right" vertical="center"/>
      <protection hidden="1"/>
    </xf>
    <xf numFmtId="3" fontId="71" fillId="0" borderId="0" xfId="0" applyNumberFormat="1" applyFont="1" applyAlignment="1" applyProtection="1">
      <alignment horizontal="right" vertical="center"/>
      <protection hidden="1"/>
    </xf>
    <xf numFmtId="3" fontId="71" fillId="0" borderId="38" xfId="0" applyNumberFormat="1" applyFont="1" applyBorder="1" applyAlignment="1" applyProtection="1">
      <alignment horizontal="right" vertical="center"/>
      <protection hidden="1"/>
    </xf>
    <xf numFmtId="3" fontId="67" fillId="0" borderId="51" xfId="0" applyNumberFormat="1" applyFont="1" applyBorder="1" applyAlignment="1" applyProtection="1">
      <alignment horizontal="right" vertical="center"/>
      <protection hidden="1"/>
    </xf>
    <xf numFmtId="3" fontId="67" fillId="0" borderId="23" xfId="0" applyNumberFormat="1" applyFont="1" applyBorder="1" applyAlignment="1" applyProtection="1">
      <alignment horizontal="right" vertical="center"/>
      <protection hidden="1"/>
    </xf>
    <xf numFmtId="3" fontId="67" fillId="0" borderId="83" xfId="0" applyNumberFormat="1" applyFont="1" applyBorder="1" applyAlignment="1" applyProtection="1">
      <alignment horizontal="right" vertical="center"/>
      <protection hidden="1"/>
    </xf>
    <xf numFmtId="166" fontId="76" fillId="0" borderId="32" xfId="0" applyNumberFormat="1" applyFont="1" applyBorder="1" applyProtection="1">
      <protection hidden="1"/>
    </xf>
    <xf numFmtId="166" fontId="76" fillId="0" borderId="0" xfId="0" applyNumberFormat="1" applyFont="1" applyProtection="1">
      <protection hidden="1"/>
    </xf>
    <xf numFmtId="0" fontId="13" fillId="0" borderId="57" xfId="0" applyFont="1" applyBorder="1" applyAlignment="1" applyProtection="1">
      <alignment horizontal="right"/>
      <protection hidden="1"/>
    </xf>
    <xf numFmtId="165" fontId="56" fillId="0" borderId="21" xfId="0" applyNumberFormat="1" applyFont="1" applyBorder="1" applyAlignment="1" applyProtection="1">
      <alignment horizontal="center" vertical="center"/>
      <protection hidden="1"/>
    </xf>
    <xf numFmtId="165" fontId="56" fillId="0" borderId="52" xfId="0" applyNumberFormat="1" applyFont="1" applyBorder="1" applyAlignment="1" applyProtection="1">
      <alignment horizontal="center" vertical="center"/>
      <protection hidden="1"/>
    </xf>
    <xf numFmtId="165" fontId="56" fillId="0" borderId="50" xfId="0" applyNumberFormat="1" applyFont="1" applyBorder="1" applyAlignment="1" applyProtection="1">
      <alignment horizontal="center" vertical="center"/>
      <protection hidden="1"/>
    </xf>
    <xf numFmtId="165" fontId="56" fillId="0" borderId="0" xfId="0" applyNumberFormat="1" applyFont="1" applyAlignment="1" applyProtection="1">
      <alignment horizontal="center" vertical="center"/>
      <protection hidden="1"/>
    </xf>
    <xf numFmtId="165" fontId="56" fillId="0" borderId="53" xfId="0" applyNumberFormat="1" applyFont="1" applyBorder="1" applyAlignment="1" applyProtection="1">
      <alignment horizontal="center" vertical="center"/>
      <protection hidden="1"/>
    </xf>
    <xf numFmtId="3" fontId="67" fillId="0" borderId="21" xfId="0" applyNumberFormat="1" applyFont="1" applyBorder="1" applyAlignment="1" applyProtection="1">
      <alignment horizontal="right" vertical="center"/>
      <protection hidden="1"/>
    </xf>
    <xf numFmtId="3" fontId="67" fillId="0" borderId="79" xfId="0" applyNumberFormat="1" applyFont="1" applyBorder="1" applyAlignment="1" applyProtection="1">
      <alignment horizontal="right" vertical="center"/>
      <protection hidden="1"/>
    </xf>
    <xf numFmtId="3" fontId="67" fillId="0" borderId="50" xfId="0" applyNumberFormat="1" applyFont="1" applyBorder="1" applyAlignment="1" applyProtection="1">
      <alignment horizontal="right" vertical="center"/>
      <protection hidden="1"/>
    </xf>
    <xf numFmtId="3" fontId="67" fillId="0" borderId="0" xfId="0" applyNumberFormat="1" applyFont="1" applyAlignment="1" applyProtection="1">
      <alignment horizontal="right" vertical="center"/>
      <protection hidden="1"/>
    </xf>
    <xf numFmtId="3" fontId="67" fillId="0" borderId="38" xfId="0" applyNumberFormat="1" applyFont="1" applyBorder="1" applyAlignment="1" applyProtection="1">
      <alignment horizontal="right" vertical="center"/>
      <protection hidden="1"/>
    </xf>
    <xf numFmtId="3" fontId="67" fillId="0" borderId="72" xfId="0" applyNumberFormat="1" applyFont="1" applyBorder="1" applyAlignment="1" applyProtection="1">
      <alignment horizontal="right" vertical="center"/>
      <protection hidden="1"/>
    </xf>
    <xf numFmtId="3" fontId="67" fillId="0" borderId="57" xfId="0" applyNumberFormat="1" applyFont="1" applyBorder="1" applyAlignment="1" applyProtection="1">
      <alignment horizontal="right" vertical="center"/>
      <protection hidden="1"/>
    </xf>
    <xf numFmtId="3" fontId="67" fillId="0" borderId="80" xfId="0" applyNumberFormat="1" applyFont="1" applyBorder="1" applyAlignment="1" applyProtection="1">
      <alignment horizontal="right" vertical="center"/>
      <protection hidden="1"/>
    </xf>
    <xf numFmtId="0" fontId="115" fillId="0" borderId="32" xfId="0" applyFont="1" applyBorder="1" applyAlignment="1" applyProtection="1">
      <alignment vertical="center"/>
      <protection hidden="1"/>
    </xf>
    <xf numFmtId="0" fontId="115" fillId="0" borderId="0" xfId="0" applyFont="1" applyAlignment="1" applyProtection="1">
      <alignment vertical="center"/>
      <protection hidden="1"/>
    </xf>
    <xf numFmtId="0" fontId="56" fillId="0" borderId="32" xfId="0" applyFont="1" applyBorder="1" applyAlignment="1" applyProtection="1">
      <alignment horizontal="center" vertical="center"/>
      <protection hidden="1"/>
    </xf>
    <xf numFmtId="0" fontId="56" fillId="0" borderId="0" xfId="0" applyFont="1" applyAlignment="1" applyProtection="1">
      <alignment horizontal="center" vertical="center"/>
      <protection hidden="1"/>
    </xf>
    <xf numFmtId="3" fontId="67" fillId="0" borderId="32" xfId="0" applyNumberFormat="1" applyFont="1" applyBorder="1" applyAlignment="1" applyProtection="1">
      <alignment horizontal="right" vertical="center"/>
      <protection hidden="1"/>
    </xf>
    <xf numFmtId="165" fontId="56" fillId="0" borderId="72" xfId="0" applyNumberFormat="1" applyFont="1" applyBorder="1" applyAlignment="1" applyProtection="1">
      <alignment horizontal="center" vertical="center"/>
      <protection hidden="1"/>
    </xf>
    <xf numFmtId="165" fontId="56" fillId="0" borderId="57" xfId="0" applyNumberFormat="1" applyFont="1" applyBorder="1" applyAlignment="1" applyProtection="1">
      <alignment horizontal="center" vertical="center"/>
      <protection hidden="1"/>
    </xf>
    <xf numFmtId="165" fontId="56" fillId="0" borderId="73" xfId="0" applyNumberFormat="1" applyFont="1" applyBorder="1" applyAlignment="1" applyProtection="1">
      <alignment horizontal="center" vertical="center"/>
      <protection hidden="1"/>
    </xf>
    <xf numFmtId="0" fontId="106" fillId="0" borderId="75" xfId="0" applyFont="1" applyBorder="1" applyAlignment="1" applyProtection="1">
      <alignment horizontal="center" vertical="center" wrapText="1"/>
      <protection hidden="1"/>
    </xf>
    <xf numFmtId="0" fontId="82" fillId="0" borderId="21" xfId="0" applyFont="1" applyBorder="1" applyAlignment="1" applyProtection="1">
      <alignment horizontal="center" vertical="center" wrapText="1"/>
      <protection hidden="1"/>
    </xf>
    <xf numFmtId="0" fontId="82" fillId="0" borderId="52" xfId="0" applyFont="1" applyBorder="1" applyAlignment="1" applyProtection="1">
      <alignment horizontal="center" vertical="center" wrapText="1"/>
      <protection hidden="1"/>
    </xf>
    <xf numFmtId="0" fontId="82" fillId="0" borderId="77" xfId="0" applyFont="1" applyBorder="1" applyAlignment="1" applyProtection="1">
      <alignment horizontal="center" vertical="center" wrapText="1"/>
      <protection hidden="1"/>
    </xf>
    <xf numFmtId="0" fontId="82" fillId="0" borderId="0" xfId="0" applyFont="1" applyAlignment="1" applyProtection="1">
      <alignment horizontal="center" vertical="center" wrapText="1"/>
      <protection hidden="1"/>
    </xf>
    <xf numFmtId="0" fontId="82" fillId="0" borderId="53" xfId="0" applyFont="1" applyBorder="1" applyAlignment="1" applyProtection="1">
      <alignment horizontal="center" vertical="center" wrapText="1"/>
      <protection hidden="1"/>
    </xf>
    <xf numFmtId="0" fontId="82" fillId="0" borderId="76" xfId="0" applyFont="1" applyBorder="1" applyAlignment="1" applyProtection="1">
      <alignment horizontal="center" vertical="center" wrapText="1"/>
      <protection hidden="1"/>
    </xf>
    <xf numFmtId="0" fontId="82" fillId="0" borderId="57" xfId="0" applyFont="1" applyBorder="1" applyAlignment="1" applyProtection="1">
      <alignment horizontal="center" vertical="center" wrapText="1"/>
      <protection hidden="1"/>
    </xf>
    <xf numFmtId="0" fontId="82" fillId="0" borderId="73" xfId="0" applyFont="1" applyBorder="1" applyAlignment="1" applyProtection="1">
      <alignment horizontal="center" vertical="center" wrapText="1"/>
      <protection hidden="1"/>
    </xf>
    <xf numFmtId="0" fontId="77" fillId="0" borderId="21" xfId="0" applyFont="1" applyBorder="1" applyAlignment="1" applyProtection="1">
      <alignment vertical="center"/>
      <protection hidden="1"/>
    </xf>
    <xf numFmtId="0" fontId="64" fillId="0" borderId="21" xfId="0" applyFont="1" applyBorder="1" applyAlignment="1" applyProtection="1">
      <alignment vertical="center"/>
      <protection hidden="1"/>
    </xf>
    <xf numFmtId="0" fontId="64" fillId="0" borderId="52" xfId="0" applyFont="1" applyBorder="1" applyAlignment="1" applyProtection="1">
      <alignment vertical="center"/>
      <protection hidden="1"/>
    </xf>
    <xf numFmtId="0" fontId="64" fillId="0" borderId="0" xfId="0" applyFont="1" applyAlignment="1" applyProtection="1">
      <alignment vertical="center"/>
      <protection hidden="1"/>
    </xf>
    <xf numFmtId="0" fontId="64" fillId="0" borderId="53" xfId="0" applyFont="1" applyBorder="1" applyAlignment="1" applyProtection="1">
      <alignment vertical="center"/>
      <protection hidden="1"/>
    </xf>
    <xf numFmtId="0" fontId="64" fillId="0" borderId="23" xfId="0" applyFont="1" applyBorder="1" applyAlignment="1" applyProtection="1">
      <alignment vertical="center"/>
      <protection hidden="1"/>
    </xf>
    <xf numFmtId="0" fontId="64" fillId="0" borderId="42" xfId="0" applyFont="1" applyBorder="1" applyAlignment="1" applyProtection="1">
      <alignment vertical="center"/>
      <protection hidden="1"/>
    </xf>
    <xf numFmtId="0" fontId="64" fillId="0" borderId="57" xfId="0" applyFont="1" applyBorder="1" applyAlignment="1" applyProtection="1">
      <alignment vertical="center"/>
      <protection hidden="1"/>
    </xf>
    <xf numFmtId="0" fontId="64" fillId="0" borderId="73" xfId="0" applyFont="1" applyBorder="1" applyAlignment="1" applyProtection="1">
      <alignment vertical="center"/>
      <protection hidden="1"/>
    </xf>
    <xf numFmtId="165" fontId="70" fillId="0" borderId="5" xfId="0" applyNumberFormat="1" applyFont="1"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7" xfId="0" applyBorder="1" applyAlignment="1" applyProtection="1">
      <alignment horizontal="center"/>
      <protection hidden="1"/>
    </xf>
    <xf numFmtId="1" fontId="67" fillId="0" borderId="5" xfId="0" applyNumberFormat="1" applyFont="1" applyBorder="1" applyAlignment="1" applyProtection="1">
      <alignment horizontal="right" vertical="center"/>
      <protection hidden="1"/>
    </xf>
    <xf numFmtId="1" fontId="0" fillId="0" borderId="5" xfId="0" applyNumberFormat="1" applyBorder="1" applyAlignment="1" applyProtection="1">
      <alignment horizontal="right" vertical="center"/>
      <protection hidden="1"/>
    </xf>
    <xf numFmtId="1" fontId="0" fillId="0" borderId="2" xfId="0" applyNumberFormat="1" applyBorder="1" applyAlignment="1" applyProtection="1">
      <alignment horizontal="right" vertical="center"/>
      <protection hidden="1"/>
    </xf>
    <xf numFmtId="1" fontId="0" fillId="0" borderId="7" xfId="0" applyNumberFormat="1" applyBorder="1" applyAlignment="1" applyProtection="1">
      <alignment horizontal="right" vertical="center"/>
      <protection hidden="1"/>
    </xf>
    <xf numFmtId="1" fontId="0" fillId="0" borderId="10" xfId="0" applyNumberFormat="1" applyBorder="1" applyAlignment="1" applyProtection="1">
      <alignment horizontal="right" vertical="center"/>
      <protection hidden="1"/>
    </xf>
    <xf numFmtId="165" fontId="70" fillId="0" borderId="40" xfId="0" applyNumberFormat="1" applyFont="1" applyBorder="1" applyAlignment="1" applyProtection="1">
      <alignment horizontal="center" vertical="center"/>
      <protection hidden="1"/>
    </xf>
    <xf numFmtId="0" fontId="77" fillId="0" borderId="75" xfId="0" applyFont="1" applyBorder="1" applyAlignment="1" applyProtection="1">
      <alignment vertical="center"/>
      <protection hidden="1"/>
    </xf>
    <xf numFmtId="0" fontId="77" fillId="0" borderId="52" xfId="0" applyFont="1" applyBorder="1" applyAlignment="1" applyProtection="1">
      <alignment vertical="center"/>
      <protection hidden="1"/>
    </xf>
    <xf numFmtId="0" fontId="77" fillId="0" borderId="41" xfId="0" applyFont="1" applyBorder="1" applyAlignment="1" applyProtection="1">
      <alignment vertical="center"/>
      <protection hidden="1"/>
    </xf>
    <xf numFmtId="0" fontId="77" fillId="0" borderId="23" xfId="0" applyFont="1" applyBorder="1" applyAlignment="1" applyProtection="1">
      <alignment vertical="center"/>
      <protection hidden="1"/>
    </xf>
    <xf numFmtId="0" fontId="77" fillId="0" borderId="42" xfId="0" applyFont="1" applyBorder="1" applyAlignment="1" applyProtection="1">
      <alignment vertical="center"/>
      <protection hidden="1"/>
    </xf>
    <xf numFmtId="0" fontId="77" fillId="0" borderId="5" xfId="0" applyFont="1" applyBorder="1" applyAlignment="1" applyProtection="1">
      <alignment vertical="center"/>
      <protection hidden="1"/>
    </xf>
    <xf numFmtId="0" fontId="64" fillId="0" borderId="5" xfId="0" applyFont="1" applyBorder="1" applyAlignment="1" applyProtection="1">
      <alignment vertical="center"/>
      <protection hidden="1"/>
    </xf>
    <xf numFmtId="0" fontId="0" fillId="0" borderId="5" xfId="0" applyBorder="1" applyAlignment="1" applyProtection="1">
      <alignment horizontal="center" vertical="center"/>
      <protection hidden="1"/>
    </xf>
    <xf numFmtId="166" fontId="71" fillId="0" borderId="5" xfId="0" applyNumberFormat="1" applyFont="1" applyBorder="1" applyAlignment="1" applyProtection="1">
      <alignment vertical="center"/>
      <protection hidden="1"/>
    </xf>
    <xf numFmtId="0" fontId="67" fillId="0" borderId="5" xfId="0" applyFont="1" applyBorder="1" applyAlignment="1" applyProtection="1">
      <alignment vertical="center"/>
      <protection hidden="1"/>
    </xf>
    <xf numFmtId="0" fontId="67" fillId="0" borderId="2" xfId="0" applyFont="1" applyBorder="1" applyAlignment="1" applyProtection="1">
      <alignment vertical="center"/>
      <protection hidden="1"/>
    </xf>
    <xf numFmtId="3" fontId="71" fillId="0" borderId="40" xfId="0" applyNumberFormat="1" applyFont="1" applyBorder="1" applyAlignment="1" applyProtection="1">
      <alignment horizontal="right" vertical="center"/>
      <protection hidden="1"/>
    </xf>
    <xf numFmtId="3" fontId="71" fillId="0" borderId="64" xfId="0" applyNumberFormat="1" applyFont="1" applyBorder="1" applyAlignment="1" applyProtection="1">
      <alignment horizontal="right" vertical="center"/>
      <protection hidden="1"/>
    </xf>
    <xf numFmtId="0" fontId="77" fillId="0" borderId="5" xfId="0" applyFont="1" applyBorder="1" applyAlignment="1" applyProtection="1">
      <alignment horizontal="left" vertical="center"/>
      <protection hidden="1"/>
    </xf>
    <xf numFmtId="0" fontId="64" fillId="0" borderId="5" xfId="0" applyFont="1" applyBorder="1" applyAlignment="1" applyProtection="1">
      <alignment horizontal="left" vertical="center"/>
      <protection hidden="1"/>
    </xf>
    <xf numFmtId="164" fontId="71" fillId="0" borderId="5" xfId="0" applyNumberFormat="1" applyFont="1" applyBorder="1" applyAlignment="1" applyProtection="1">
      <alignment vertical="center"/>
      <protection hidden="1"/>
    </xf>
    <xf numFmtId="164" fontId="67" fillId="0" borderId="5" xfId="0" applyNumberFormat="1" applyFont="1" applyBorder="1" applyAlignment="1" applyProtection="1">
      <alignment vertical="center"/>
      <protection hidden="1"/>
    </xf>
    <xf numFmtId="164" fontId="67" fillId="0" borderId="2" xfId="0" applyNumberFormat="1" applyFont="1" applyBorder="1" applyAlignment="1" applyProtection="1">
      <alignment vertical="center"/>
      <protection hidden="1"/>
    </xf>
    <xf numFmtId="0" fontId="0" fillId="0" borderId="2" xfId="0" applyBorder="1" applyAlignment="1" applyProtection="1">
      <alignment vertical="center"/>
      <protection hidden="1"/>
    </xf>
    <xf numFmtId="0" fontId="77" fillId="0" borderId="49" xfId="0" applyFont="1" applyBorder="1" applyAlignment="1" applyProtection="1">
      <alignment vertical="center"/>
      <protection hidden="1"/>
    </xf>
    <xf numFmtId="0" fontId="77" fillId="0" borderId="51" xfId="0" applyFont="1" applyBorder="1" applyAlignment="1" applyProtection="1">
      <alignment vertical="center"/>
      <protection hidden="1"/>
    </xf>
    <xf numFmtId="165" fontId="70" fillId="0" borderId="33" xfId="0" applyNumberFormat="1" applyFont="1" applyBorder="1" applyAlignment="1" applyProtection="1">
      <alignment horizontal="center" vertical="center"/>
      <protection hidden="1"/>
    </xf>
    <xf numFmtId="3" fontId="71" fillId="0" borderId="33" xfId="0" applyNumberFormat="1" applyFont="1" applyBorder="1" applyAlignment="1" applyProtection="1">
      <alignment horizontal="right" vertical="center"/>
      <protection hidden="1"/>
    </xf>
    <xf numFmtId="3" fontId="71" fillId="0" borderId="9" xfId="0" applyNumberFormat="1" applyFont="1" applyBorder="1" applyAlignment="1" applyProtection="1">
      <alignment horizontal="right" vertical="center"/>
      <protection hidden="1"/>
    </xf>
    <xf numFmtId="0" fontId="77" fillId="0" borderId="75" xfId="0" applyFont="1" applyBorder="1" applyAlignment="1" applyProtection="1">
      <alignment horizontal="center" vertical="center" textRotation="90" wrapText="1"/>
      <protection hidden="1"/>
    </xf>
    <xf numFmtId="0" fontId="77" fillId="0" borderId="52" xfId="0" applyFont="1" applyBorder="1" applyAlignment="1" applyProtection="1">
      <alignment horizontal="center" vertical="center" textRotation="90"/>
      <protection hidden="1"/>
    </xf>
    <xf numFmtId="0" fontId="77" fillId="0" borderId="77" xfId="0" applyFont="1" applyBorder="1" applyAlignment="1" applyProtection="1">
      <alignment horizontal="center" vertical="center" textRotation="90"/>
      <protection hidden="1"/>
    </xf>
    <xf numFmtId="0" fontId="77" fillId="0" borderId="53" xfId="0" applyFont="1" applyBorder="1" applyAlignment="1" applyProtection="1">
      <alignment horizontal="center" vertical="center" textRotation="90"/>
      <protection hidden="1"/>
    </xf>
    <xf numFmtId="0" fontId="77" fillId="0" borderId="41" xfId="0" applyFont="1" applyBorder="1" applyAlignment="1" applyProtection="1">
      <alignment horizontal="center" vertical="center" textRotation="90"/>
      <protection hidden="1"/>
    </xf>
    <xf numFmtId="0" fontId="77" fillId="0" borderId="42" xfId="0" applyFont="1" applyBorder="1" applyAlignment="1" applyProtection="1">
      <alignment horizontal="center" vertical="center" textRotation="90"/>
      <protection hidden="1"/>
    </xf>
    <xf numFmtId="166" fontId="67" fillId="0" borderId="5" xfId="0" applyNumberFormat="1" applyFont="1" applyBorder="1" applyAlignment="1" applyProtection="1">
      <alignment vertical="center"/>
      <protection hidden="1"/>
    </xf>
    <xf numFmtId="166" fontId="0" fillId="0" borderId="5" xfId="0" applyNumberFormat="1" applyBorder="1" applyAlignment="1" applyProtection="1">
      <alignment vertical="center"/>
      <protection hidden="1"/>
    </xf>
    <xf numFmtId="166" fontId="0" fillId="0" borderId="2" xfId="0" applyNumberFormat="1" applyBorder="1" applyAlignment="1" applyProtection="1">
      <alignment vertical="center"/>
      <protection hidden="1"/>
    </xf>
    <xf numFmtId="0" fontId="77" fillId="0" borderId="49" xfId="0" applyFont="1" applyBorder="1" applyAlignment="1" applyProtection="1">
      <alignment vertical="center" wrapText="1"/>
      <protection hidden="1"/>
    </xf>
    <xf numFmtId="0" fontId="77" fillId="0" borderId="50" xfId="0" applyFont="1" applyBorder="1" applyAlignment="1" applyProtection="1">
      <alignment vertical="center" wrapText="1"/>
      <protection hidden="1"/>
    </xf>
    <xf numFmtId="0" fontId="77" fillId="0" borderId="0" xfId="0" applyFont="1" applyAlignment="1" applyProtection="1">
      <alignment vertical="center" wrapText="1"/>
      <protection hidden="1"/>
    </xf>
    <xf numFmtId="0" fontId="77" fillId="0" borderId="53" xfId="0" applyFont="1" applyBorder="1" applyAlignment="1" applyProtection="1">
      <alignment vertical="center" wrapText="1"/>
      <protection hidden="1"/>
    </xf>
    <xf numFmtId="0" fontId="77" fillId="0" borderId="51" xfId="0" applyFont="1" applyBorder="1" applyAlignment="1" applyProtection="1">
      <alignment vertical="center" wrapText="1"/>
      <protection hidden="1"/>
    </xf>
    <xf numFmtId="0" fontId="103" fillId="0" borderId="0" xfId="0" applyFont="1" applyProtection="1">
      <protection hidden="1"/>
    </xf>
    <xf numFmtId="0" fontId="111" fillId="0" borderId="0" xfId="0" applyFont="1" applyProtection="1">
      <protection hidden="1"/>
    </xf>
    <xf numFmtId="0" fontId="115" fillId="0" borderId="39" xfId="0" applyFont="1" applyBorder="1" applyProtection="1">
      <protection hidden="1"/>
    </xf>
    <xf numFmtId="0" fontId="56" fillId="0" borderId="32" xfId="0" applyFont="1" applyBorder="1" applyProtection="1">
      <protection hidden="1"/>
    </xf>
    <xf numFmtId="0" fontId="56" fillId="0" borderId="81" xfId="0" applyFont="1" applyBorder="1" applyProtection="1">
      <protection hidden="1"/>
    </xf>
    <xf numFmtId="0" fontId="56" fillId="0" borderId="41" xfId="0" applyFont="1" applyBorder="1" applyProtection="1">
      <protection hidden="1"/>
    </xf>
    <xf numFmtId="0" fontId="56" fillId="0" borderId="23" xfId="0" applyFont="1" applyBorder="1" applyProtection="1">
      <protection hidden="1"/>
    </xf>
    <xf numFmtId="0" fontId="56" fillId="0" borderId="42" xfId="0" applyFont="1" applyBorder="1" applyProtection="1">
      <protection hidden="1"/>
    </xf>
    <xf numFmtId="0" fontId="115" fillId="0" borderId="82" xfId="0" applyFont="1" applyBorder="1" applyAlignment="1" applyProtection="1">
      <alignment horizontal="center" vertical="center"/>
      <protection hidden="1"/>
    </xf>
    <xf numFmtId="0" fontId="70" fillId="0" borderId="32" xfId="0" applyFont="1" applyBorder="1" applyAlignment="1" applyProtection="1">
      <alignment horizontal="center" vertical="center"/>
      <protection hidden="1"/>
    </xf>
    <xf numFmtId="0" fontId="70" fillId="0" borderId="81" xfId="0" applyFont="1" applyBorder="1" applyAlignment="1" applyProtection="1">
      <alignment horizontal="center" vertical="center"/>
      <protection hidden="1"/>
    </xf>
    <xf numFmtId="0" fontId="70" fillId="0" borderId="51" xfId="0" applyFont="1" applyBorder="1" applyAlignment="1" applyProtection="1">
      <alignment horizontal="center" vertical="center"/>
      <protection hidden="1"/>
    </xf>
    <xf numFmtId="0" fontId="70" fillId="0" borderId="23" xfId="0" applyFont="1" applyBorder="1" applyAlignment="1" applyProtection="1">
      <alignment horizontal="center" vertical="center"/>
      <protection hidden="1"/>
    </xf>
    <xf numFmtId="0" fontId="70" fillId="0" borderId="42" xfId="0" applyFont="1" applyBorder="1" applyAlignment="1" applyProtection="1">
      <alignment horizontal="center" vertical="center"/>
      <protection hidden="1"/>
    </xf>
    <xf numFmtId="0" fontId="70" fillId="0" borderId="78" xfId="0" applyFont="1" applyBorder="1" applyAlignment="1" applyProtection="1">
      <alignment horizontal="center" vertical="center"/>
      <protection hidden="1"/>
    </xf>
    <xf numFmtId="0" fontId="70" fillId="0" borderId="83" xfId="0" applyFont="1" applyBorder="1" applyAlignment="1" applyProtection="1">
      <alignment horizontal="center" vertical="center"/>
      <protection hidden="1"/>
    </xf>
    <xf numFmtId="0" fontId="80" fillId="0" borderId="75" xfId="0" applyFont="1" applyBorder="1" applyAlignment="1" applyProtection="1">
      <alignment horizontal="center" vertical="center"/>
      <protection hidden="1"/>
    </xf>
    <xf numFmtId="0" fontId="106" fillId="0" borderId="21" xfId="0" applyFont="1" applyBorder="1" applyAlignment="1" applyProtection="1">
      <alignment horizontal="center" vertical="center"/>
      <protection hidden="1"/>
    </xf>
    <xf numFmtId="0" fontId="82" fillId="0" borderId="52" xfId="0" applyFont="1" applyBorder="1" applyAlignment="1" applyProtection="1">
      <alignment horizontal="center" vertical="center"/>
      <protection hidden="1"/>
    </xf>
    <xf numFmtId="0" fontId="106" fillId="0" borderId="41" xfId="0" applyFont="1" applyBorder="1" applyAlignment="1" applyProtection="1">
      <alignment horizontal="center" vertical="center"/>
      <protection hidden="1"/>
    </xf>
    <xf numFmtId="0" fontId="106" fillId="0" borderId="23" xfId="0" applyFont="1" applyBorder="1" applyAlignment="1" applyProtection="1">
      <alignment horizontal="center" vertical="center"/>
      <protection hidden="1"/>
    </xf>
    <xf numFmtId="0" fontId="82" fillId="0" borderId="42" xfId="0" applyFont="1" applyBorder="1" applyAlignment="1" applyProtection="1">
      <alignment horizontal="center" vertical="center"/>
      <protection hidden="1"/>
    </xf>
    <xf numFmtId="0" fontId="77" fillId="0" borderId="77" xfId="0" applyFont="1" applyBorder="1" applyAlignment="1" applyProtection="1">
      <alignment vertical="center"/>
      <protection hidden="1"/>
    </xf>
    <xf numFmtId="0" fontId="77" fillId="0" borderId="0" xfId="0" applyFont="1" applyAlignment="1" applyProtection="1">
      <alignment vertical="center"/>
      <protection hidden="1"/>
    </xf>
    <xf numFmtId="0" fontId="77" fillId="0" borderId="53" xfId="0" applyFont="1" applyBorder="1" applyAlignment="1" applyProtection="1">
      <alignment vertical="center"/>
      <protection hidden="1"/>
    </xf>
    <xf numFmtId="0" fontId="106" fillId="0" borderId="5" xfId="0" applyFont="1" applyBorder="1" applyAlignment="1" applyProtection="1">
      <alignment horizontal="center" vertical="center"/>
      <protection hidden="1"/>
    </xf>
    <xf numFmtId="0" fontId="106" fillId="0" borderId="2" xfId="0" applyFont="1" applyBorder="1" applyAlignment="1" applyProtection="1">
      <alignment horizontal="center" vertical="center"/>
      <protection hidden="1"/>
    </xf>
    <xf numFmtId="0" fontId="116" fillId="0" borderId="75" xfId="0" applyFont="1" applyBorder="1" applyAlignment="1" applyProtection="1">
      <alignment vertical="center"/>
      <protection hidden="1"/>
    </xf>
    <xf numFmtId="0" fontId="116" fillId="0" borderId="21" xfId="0" applyFont="1" applyBorder="1" applyAlignment="1" applyProtection="1">
      <alignment vertical="center"/>
      <protection hidden="1"/>
    </xf>
    <xf numFmtId="0" fontId="116" fillId="0" borderId="41" xfId="0" applyFont="1" applyBorder="1" applyAlignment="1" applyProtection="1">
      <alignment vertical="center"/>
      <protection hidden="1"/>
    </xf>
    <xf numFmtId="0" fontId="116" fillId="0" borderId="23" xfId="0" applyFont="1" applyBorder="1" applyAlignment="1" applyProtection="1">
      <alignment vertical="center"/>
      <protection hidden="1"/>
    </xf>
    <xf numFmtId="3" fontId="83" fillId="0" borderId="6" xfId="0" applyNumberFormat="1" applyFont="1" applyBorder="1" applyAlignment="1" applyProtection="1">
      <alignment horizontal="right" vertical="center"/>
      <protection hidden="1"/>
    </xf>
    <xf numFmtId="3" fontId="71" fillId="0" borderId="34" xfId="0" applyNumberFormat="1" applyFont="1" applyBorder="1" applyAlignment="1" applyProtection="1">
      <alignment horizontal="right" vertical="center"/>
      <protection hidden="1"/>
    </xf>
    <xf numFmtId="3" fontId="71" fillId="0" borderId="37" xfId="0" applyNumberFormat="1" applyFont="1" applyBorder="1" applyAlignment="1" applyProtection="1">
      <alignment horizontal="right" vertical="center"/>
      <protection hidden="1"/>
    </xf>
    <xf numFmtId="3" fontId="71" fillId="0" borderId="6" xfId="0" applyNumberFormat="1" applyFont="1" applyBorder="1" applyAlignment="1" applyProtection="1">
      <alignment horizontal="right" vertical="center"/>
      <protection hidden="1"/>
    </xf>
    <xf numFmtId="0" fontId="116" fillId="0" borderId="75" xfId="0" applyFont="1" applyBorder="1" applyAlignment="1" applyProtection="1">
      <alignment vertical="center" wrapText="1"/>
      <protection hidden="1"/>
    </xf>
    <xf numFmtId="0" fontId="116" fillId="0" borderId="21" xfId="0" applyFont="1" applyBorder="1" applyAlignment="1" applyProtection="1">
      <alignment vertical="center" wrapText="1"/>
      <protection hidden="1"/>
    </xf>
    <xf numFmtId="0" fontId="116" fillId="0" borderId="77" xfId="0" applyFont="1" applyBorder="1" applyAlignment="1" applyProtection="1">
      <alignment vertical="center" wrapText="1"/>
      <protection hidden="1"/>
    </xf>
    <xf numFmtId="0" fontId="116" fillId="0" borderId="0" xfId="0" applyFont="1" applyAlignment="1" applyProtection="1">
      <alignment vertical="center" wrapText="1"/>
      <protection hidden="1"/>
    </xf>
    <xf numFmtId="0" fontId="77" fillId="0" borderId="76" xfId="0" applyFont="1" applyBorder="1" applyAlignment="1" applyProtection="1">
      <alignment vertical="center" wrapText="1"/>
      <protection hidden="1"/>
    </xf>
    <xf numFmtId="0" fontId="77" fillId="0" borderId="57" xfId="0" applyFont="1" applyBorder="1" applyAlignment="1" applyProtection="1">
      <alignment vertical="center" wrapText="1"/>
      <protection hidden="1"/>
    </xf>
    <xf numFmtId="0" fontId="77" fillId="0" borderId="73" xfId="0" applyFont="1" applyBorder="1" applyAlignment="1" applyProtection="1">
      <alignment vertical="center" wrapText="1"/>
      <protection hidden="1"/>
    </xf>
    <xf numFmtId="165" fontId="70" fillId="0" borderId="5" xfId="0" applyNumberFormat="1" applyFont="1" applyBorder="1" applyProtection="1">
      <protection hidden="1"/>
    </xf>
    <xf numFmtId="165" fontId="70" fillId="0" borderId="7" xfId="0" applyNumberFormat="1" applyFont="1" applyBorder="1" applyProtection="1">
      <protection hidden="1"/>
    </xf>
    <xf numFmtId="3" fontId="83" fillId="0" borderId="49" xfId="0" applyNumberFormat="1" applyFont="1" applyBorder="1" applyAlignment="1" applyProtection="1">
      <alignment horizontal="right" vertical="center"/>
      <protection hidden="1"/>
    </xf>
    <xf numFmtId="3" fontId="71" fillId="0" borderId="72" xfId="0" applyNumberFormat="1" applyFont="1" applyBorder="1" applyAlignment="1" applyProtection="1">
      <alignment horizontal="right" vertical="center"/>
      <protection hidden="1"/>
    </xf>
    <xf numFmtId="3" fontId="71" fillId="0" borderId="57" xfId="0" applyNumberFormat="1" applyFont="1" applyBorder="1" applyAlignment="1" applyProtection="1">
      <alignment horizontal="right" vertical="center"/>
      <protection hidden="1"/>
    </xf>
    <xf numFmtId="3" fontId="71" fillId="0" borderId="80" xfId="0" applyNumberFormat="1" applyFont="1" applyBorder="1" applyAlignment="1" applyProtection="1">
      <alignment horizontal="right" vertical="center"/>
      <protection hidden="1"/>
    </xf>
    <xf numFmtId="165" fontId="72" fillId="0" borderId="5" xfId="0" applyNumberFormat="1" applyFont="1" applyBorder="1" applyAlignment="1" applyProtection="1">
      <alignment horizontal="center" vertical="center" wrapText="1"/>
      <protection hidden="1"/>
    </xf>
    <xf numFmtId="165" fontId="56" fillId="0" borderId="5" xfId="0" applyNumberFormat="1" applyFont="1" applyBorder="1" applyAlignment="1" applyProtection="1">
      <alignment horizontal="center" vertical="center" wrapText="1"/>
      <protection hidden="1"/>
    </xf>
    <xf numFmtId="3" fontId="67" fillId="0" borderId="5" xfId="0" applyNumberFormat="1" applyFont="1" applyBorder="1" applyAlignment="1" applyProtection="1">
      <alignment horizontal="right" vertical="center" wrapText="1"/>
      <protection hidden="1"/>
    </xf>
    <xf numFmtId="3" fontId="67" fillId="0" borderId="2" xfId="0" applyNumberFormat="1" applyFont="1" applyBorder="1" applyAlignment="1" applyProtection="1">
      <alignment horizontal="right" vertical="center" wrapText="1"/>
      <protection hidden="1"/>
    </xf>
    <xf numFmtId="0" fontId="115" fillId="0" borderId="32" xfId="0" applyFont="1" applyBorder="1" applyAlignment="1" applyProtection="1">
      <alignment horizontal="left" vertical="center"/>
      <protection hidden="1"/>
    </xf>
    <xf numFmtId="0" fontId="70" fillId="0" borderId="32" xfId="0" applyFont="1" applyBorder="1" applyAlignment="1" applyProtection="1">
      <alignment horizontal="left" vertical="center"/>
      <protection hidden="1"/>
    </xf>
    <xf numFmtId="49" fontId="72" fillId="0" borderId="32" xfId="0" applyNumberFormat="1" applyFont="1" applyBorder="1" applyAlignment="1" applyProtection="1">
      <alignment horizontal="center" vertical="center"/>
      <protection hidden="1"/>
    </xf>
    <xf numFmtId="3" fontId="71" fillId="0" borderId="32" xfId="0" applyNumberFormat="1" applyFont="1" applyBorder="1" applyAlignment="1" applyProtection="1">
      <alignment horizontal="right" vertical="center"/>
      <protection hidden="1"/>
    </xf>
    <xf numFmtId="0" fontId="77" fillId="0" borderId="75" xfId="0" applyFont="1" applyBorder="1" applyAlignment="1" applyProtection="1">
      <alignment horizontal="left" vertical="center" wrapText="1"/>
      <protection hidden="1"/>
    </xf>
    <xf numFmtId="0" fontId="77" fillId="0" borderId="21" xfId="0" applyFont="1" applyBorder="1" applyAlignment="1" applyProtection="1">
      <alignment horizontal="left" vertical="center" wrapText="1"/>
      <protection hidden="1"/>
    </xf>
    <xf numFmtId="0" fontId="77" fillId="0" borderId="52" xfId="0" applyFont="1" applyBorder="1" applyAlignment="1" applyProtection="1">
      <alignment horizontal="left" vertical="center" wrapText="1"/>
      <protection hidden="1"/>
    </xf>
    <xf numFmtId="0" fontId="77" fillId="0" borderId="77" xfId="0" applyFont="1" applyBorder="1" applyAlignment="1" applyProtection="1">
      <alignment horizontal="left" vertical="center" wrapText="1"/>
      <protection hidden="1"/>
    </xf>
    <xf numFmtId="0" fontId="77" fillId="0" borderId="0" xfId="0" applyFont="1" applyAlignment="1" applyProtection="1">
      <alignment horizontal="left" vertical="center" wrapText="1"/>
      <protection hidden="1"/>
    </xf>
    <xf numFmtId="0" fontId="77" fillId="0" borderId="53" xfId="0" applyFont="1" applyBorder="1" applyAlignment="1" applyProtection="1">
      <alignment horizontal="left" vertical="center" wrapText="1"/>
      <protection hidden="1"/>
    </xf>
    <xf numFmtId="0" fontId="77" fillId="0" borderId="41" xfId="0" applyFont="1" applyBorder="1" applyAlignment="1" applyProtection="1">
      <alignment horizontal="left" vertical="center" wrapText="1"/>
      <protection hidden="1"/>
    </xf>
    <xf numFmtId="0" fontId="77" fillId="0" borderId="23" xfId="0" applyFont="1" applyBorder="1" applyAlignment="1" applyProtection="1">
      <alignment horizontal="left" vertical="center" wrapText="1"/>
      <protection hidden="1"/>
    </xf>
    <xf numFmtId="0" fontId="77" fillId="0" borderId="42" xfId="0" applyFont="1" applyBorder="1" applyAlignment="1" applyProtection="1">
      <alignment horizontal="left" vertical="center" wrapText="1"/>
      <protection hidden="1"/>
    </xf>
    <xf numFmtId="165" fontId="72" fillId="0" borderId="49" xfId="0" applyNumberFormat="1" applyFont="1" applyBorder="1" applyAlignment="1" applyProtection="1">
      <alignment horizontal="center" vertical="center"/>
      <protection hidden="1"/>
    </xf>
    <xf numFmtId="165" fontId="56" fillId="0" borderId="21" xfId="0" applyNumberFormat="1" applyFont="1" applyBorder="1" applyProtection="1">
      <protection hidden="1"/>
    </xf>
    <xf numFmtId="165" fontId="56" fillId="0" borderId="52" xfId="0" applyNumberFormat="1" applyFont="1" applyBorder="1" applyProtection="1">
      <protection hidden="1"/>
    </xf>
    <xf numFmtId="165" fontId="56" fillId="0" borderId="50" xfId="0" applyNumberFormat="1" applyFont="1" applyBorder="1" applyProtection="1">
      <protection hidden="1"/>
    </xf>
    <xf numFmtId="165" fontId="56" fillId="0" borderId="0" xfId="0" applyNumberFormat="1" applyFont="1" applyProtection="1">
      <protection hidden="1"/>
    </xf>
    <xf numFmtId="165" fontId="56" fillId="0" borderId="53" xfId="0" applyNumberFormat="1" applyFont="1" applyBorder="1" applyProtection="1">
      <protection hidden="1"/>
    </xf>
    <xf numFmtId="165" fontId="56" fillId="0" borderId="51" xfId="0" applyNumberFormat="1" applyFont="1" applyBorder="1" applyProtection="1">
      <protection hidden="1"/>
    </xf>
    <xf numFmtId="165" fontId="56" fillId="0" borderId="23" xfId="0" applyNumberFormat="1" applyFont="1" applyBorder="1" applyProtection="1">
      <protection hidden="1"/>
    </xf>
    <xf numFmtId="165" fontId="56" fillId="0" borderId="42" xfId="0" applyNumberFormat="1" applyFont="1" applyBorder="1" applyProtection="1">
      <protection hidden="1"/>
    </xf>
    <xf numFmtId="3" fontId="67" fillId="0" borderId="21" xfId="0" applyNumberFormat="1" applyFont="1" applyBorder="1" applyProtection="1">
      <protection hidden="1"/>
    </xf>
    <xf numFmtId="3" fontId="67" fillId="0" borderId="79" xfId="0" applyNumberFormat="1" applyFont="1" applyBorder="1" applyProtection="1">
      <protection hidden="1"/>
    </xf>
    <xf numFmtId="3" fontId="67" fillId="0" borderId="50" xfId="0" applyNumberFormat="1" applyFont="1" applyBorder="1" applyProtection="1">
      <protection hidden="1"/>
    </xf>
    <xf numFmtId="3" fontId="67" fillId="0" borderId="0" xfId="0" applyNumberFormat="1" applyFont="1" applyProtection="1">
      <protection hidden="1"/>
    </xf>
    <xf numFmtId="3" fontId="67" fillId="0" borderId="38" xfId="0" applyNumberFormat="1" applyFont="1" applyBorder="1" applyProtection="1">
      <protection hidden="1"/>
    </xf>
    <xf numFmtId="3" fontId="67" fillId="0" borderId="51" xfId="0" applyNumberFormat="1" applyFont="1" applyBorder="1" applyProtection="1">
      <protection hidden="1"/>
    </xf>
    <xf numFmtId="3" fontId="67" fillId="0" borderId="23" xfId="0" applyNumberFormat="1" applyFont="1" applyBorder="1" applyProtection="1">
      <protection hidden="1"/>
    </xf>
    <xf numFmtId="3" fontId="67" fillId="0" borderId="83" xfId="0" applyNumberFormat="1" applyFont="1" applyBorder="1" applyProtection="1">
      <protection hidden="1"/>
    </xf>
    <xf numFmtId="165" fontId="56" fillId="0" borderId="5" xfId="0" applyNumberFormat="1" applyFont="1" applyBorder="1" applyProtection="1">
      <protection hidden="1"/>
    </xf>
    <xf numFmtId="0" fontId="107" fillId="0" borderId="46" xfId="0" applyFont="1" applyBorder="1" applyAlignment="1" applyProtection="1">
      <alignment horizontal="left" vertical="center"/>
      <protection hidden="1"/>
    </xf>
    <xf numFmtId="0" fontId="82" fillId="0" borderId="5" xfId="0" applyFont="1" applyBorder="1" applyAlignment="1" applyProtection="1">
      <alignment horizontal="left"/>
      <protection hidden="1"/>
    </xf>
    <xf numFmtId="0" fontId="82" fillId="0" borderId="46" xfId="0" applyFont="1" applyBorder="1" applyAlignment="1" applyProtection="1">
      <alignment horizontal="left"/>
      <protection hidden="1"/>
    </xf>
    <xf numFmtId="0" fontId="64" fillId="0" borderId="21" xfId="0" applyFont="1" applyBorder="1" applyProtection="1">
      <protection hidden="1"/>
    </xf>
    <xf numFmtId="0" fontId="64" fillId="0" borderId="52" xfId="0" applyFont="1" applyBorder="1" applyProtection="1">
      <protection hidden="1"/>
    </xf>
    <xf numFmtId="0" fontId="64" fillId="0" borderId="77" xfId="0" applyFont="1" applyBorder="1" applyProtection="1">
      <protection hidden="1"/>
    </xf>
    <xf numFmtId="0" fontId="64" fillId="0" borderId="0" xfId="0" applyFont="1" applyProtection="1">
      <protection hidden="1"/>
    </xf>
    <xf numFmtId="0" fontId="64" fillId="0" borderId="53" xfId="0" applyFont="1" applyBorder="1" applyProtection="1">
      <protection hidden="1"/>
    </xf>
    <xf numFmtId="0" fontId="64" fillId="0" borderId="41" xfId="0" applyFont="1" applyBorder="1" applyProtection="1">
      <protection hidden="1"/>
    </xf>
    <xf numFmtId="0" fontId="64" fillId="0" borderId="23" xfId="0" applyFont="1" applyBorder="1" applyProtection="1">
      <protection hidden="1"/>
    </xf>
    <xf numFmtId="0" fontId="64" fillId="0" borderId="42" xfId="0" applyFont="1" applyBorder="1" applyProtection="1">
      <protection hidden="1"/>
    </xf>
    <xf numFmtId="3" fontId="83" fillId="0" borderId="21" xfId="0" applyNumberFormat="1" applyFont="1" applyBorder="1" applyAlignment="1" applyProtection="1">
      <alignment horizontal="right" vertical="center"/>
      <protection hidden="1"/>
    </xf>
    <xf numFmtId="3" fontId="83" fillId="0" borderId="79" xfId="0" applyNumberFormat="1" applyFont="1" applyBorder="1" applyAlignment="1" applyProtection="1">
      <alignment horizontal="right" vertical="center"/>
      <protection hidden="1"/>
    </xf>
    <xf numFmtId="3" fontId="83" fillId="0" borderId="50" xfId="0" applyNumberFormat="1" applyFont="1" applyBorder="1" applyAlignment="1" applyProtection="1">
      <alignment horizontal="right" vertical="center"/>
      <protection hidden="1"/>
    </xf>
    <xf numFmtId="3" fontId="83" fillId="0" borderId="0" xfId="0" applyNumberFormat="1" applyFont="1" applyAlignment="1" applyProtection="1">
      <alignment horizontal="right" vertical="center"/>
      <protection hidden="1"/>
    </xf>
    <xf numFmtId="3" fontId="83" fillId="0" borderId="38" xfId="0" applyNumberFormat="1" applyFont="1" applyBorder="1" applyAlignment="1" applyProtection="1">
      <alignment horizontal="right" vertical="center"/>
      <protection hidden="1"/>
    </xf>
    <xf numFmtId="3" fontId="83" fillId="0" borderId="51" xfId="0" applyNumberFormat="1" applyFont="1" applyBorder="1" applyAlignment="1" applyProtection="1">
      <alignment horizontal="right" vertical="center"/>
      <protection hidden="1"/>
    </xf>
    <xf numFmtId="3" fontId="83" fillId="0" borderId="23" xfId="0" applyNumberFormat="1" applyFont="1" applyBorder="1" applyAlignment="1" applyProtection="1">
      <alignment horizontal="right" vertical="center"/>
      <protection hidden="1"/>
    </xf>
    <xf numFmtId="3" fontId="83" fillId="0" borderId="83" xfId="0" applyNumberFormat="1" applyFont="1" applyBorder="1" applyAlignment="1" applyProtection="1">
      <alignment horizontal="right" vertical="center"/>
      <protection hidden="1"/>
    </xf>
    <xf numFmtId="0" fontId="116" fillId="0" borderId="46" xfId="0" applyFont="1" applyBorder="1" applyAlignment="1" applyProtection="1">
      <alignment horizontal="center" vertical="center" textRotation="90"/>
      <protection hidden="1"/>
    </xf>
    <xf numFmtId="0" fontId="64" fillId="0" borderId="46" xfId="0" applyFont="1" applyBorder="1" applyAlignment="1" applyProtection="1">
      <alignment horizontal="center" textRotation="90"/>
      <protection hidden="1"/>
    </xf>
    <xf numFmtId="0" fontId="64" fillId="0" borderId="54" xfId="0" applyFont="1" applyBorder="1" applyAlignment="1" applyProtection="1">
      <alignment horizontal="center" textRotation="90"/>
      <protection hidden="1"/>
    </xf>
    <xf numFmtId="0" fontId="106" fillId="0" borderId="5" xfId="0" applyFont="1" applyBorder="1" applyAlignment="1" applyProtection="1">
      <alignment vertical="center" wrapText="1"/>
      <protection hidden="1"/>
    </xf>
    <xf numFmtId="0" fontId="106" fillId="0" borderId="5" xfId="0" applyFont="1" applyBorder="1" applyAlignment="1" applyProtection="1">
      <alignment vertical="center"/>
      <protection hidden="1"/>
    </xf>
    <xf numFmtId="0" fontId="106" fillId="0" borderId="5" xfId="0" applyFont="1" applyBorder="1" applyAlignment="1" applyProtection="1">
      <alignment horizontal="left" vertical="center"/>
      <protection hidden="1"/>
    </xf>
    <xf numFmtId="3" fontId="12" fillId="0" borderId="5" xfId="0" applyNumberFormat="1" applyFont="1" applyBorder="1" applyAlignment="1" applyProtection="1">
      <alignment horizontal="center" vertical="center"/>
      <protection hidden="1"/>
    </xf>
    <xf numFmtId="0" fontId="74" fillId="0" borderId="5" xfId="0" applyFont="1" applyBorder="1" applyAlignment="1" applyProtection="1">
      <alignment horizontal="center" vertical="center"/>
      <protection hidden="1"/>
    </xf>
    <xf numFmtId="0" fontId="74" fillId="0" borderId="2" xfId="0" applyFont="1" applyBorder="1" applyAlignment="1" applyProtection="1">
      <alignment horizontal="center" vertical="center"/>
      <protection hidden="1"/>
    </xf>
    <xf numFmtId="165" fontId="72" fillId="0" borderId="21" xfId="0" applyNumberFormat="1" applyFont="1" applyBorder="1" applyAlignment="1" applyProtection="1">
      <alignment horizontal="center" vertical="center"/>
      <protection hidden="1"/>
    </xf>
    <xf numFmtId="165" fontId="72" fillId="0" borderId="52" xfId="0" applyNumberFormat="1" applyFont="1" applyBorder="1" applyAlignment="1" applyProtection="1">
      <alignment horizontal="center" vertical="center"/>
      <protection hidden="1"/>
    </xf>
    <xf numFmtId="165" fontId="72" fillId="0" borderId="50" xfId="0" applyNumberFormat="1" applyFont="1" applyBorder="1" applyAlignment="1" applyProtection="1">
      <alignment horizontal="center" vertical="center"/>
      <protection hidden="1"/>
    </xf>
    <xf numFmtId="165" fontId="72" fillId="0" borderId="0" xfId="0" applyNumberFormat="1" applyFont="1" applyAlignment="1" applyProtection="1">
      <alignment horizontal="center" vertical="center"/>
      <protection hidden="1"/>
    </xf>
    <xf numFmtId="165" fontId="72" fillId="0" borderId="53" xfId="0" applyNumberFormat="1" applyFont="1" applyBorder="1" applyAlignment="1" applyProtection="1">
      <alignment horizontal="center" vertical="center"/>
      <protection hidden="1"/>
    </xf>
    <xf numFmtId="165" fontId="72" fillId="0" borderId="51" xfId="0" applyNumberFormat="1" applyFont="1" applyBorder="1" applyAlignment="1" applyProtection="1">
      <alignment horizontal="center" vertical="center"/>
      <protection hidden="1"/>
    </xf>
    <xf numFmtId="165" fontId="72" fillId="0" borderId="23" xfId="0" applyNumberFormat="1" applyFont="1" applyBorder="1" applyAlignment="1" applyProtection="1">
      <alignment horizontal="center" vertical="center"/>
      <protection hidden="1"/>
    </xf>
    <xf numFmtId="165" fontId="72" fillId="0" borderId="42" xfId="0" applyNumberFormat="1" applyFont="1" applyBorder="1" applyAlignment="1" applyProtection="1">
      <alignment horizontal="center" vertical="center"/>
      <protection hidden="1"/>
    </xf>
    <xf numFmtId="3" fontId="12" fillId="0" borderId="49" xfId="0" applyNumberFormat="1" applyFont="1" applyBorder="1" applyAlignment="1" applyProtection="1">
      <alignment horizontal="left" vertical="center"/>
      <protection hidden="1"/>
    </xf>
    <xf numFmtId="0" fontId="118" fillId="0" borderId="50" xfId="0" applyFont="1" applyBorder="1" applyAlignment="1" applyProtection="1">
      <alignment horizontal="left" vertical="center"/>
      <protection hidden="1"/>
    </xf>
    <xf numFmtId="0" fontId="73" fillId="0" borderId="52" xfId="0" applyFont="1" applyBorder="1" applyAlignment="1" applyProtection="1">
      <alignment horizontal="left" vertical="center"/>
      <protection hidden="1"/>
    </xf>
    <xf numFmtId="0" fontId="73" fillId="0" borderId="53" xfId="0" applyFont="1" applyBorder="1" applyAlignment="1" applyProtection="1">
      <alignment horizontal="left" vertical="center"/>
      <protection hidden="1"/>
    </xf>
    <xf numFmtId="0" fontId="73" fillId="0" borderId="37" xfId="0" applyFont="1" applyBorder="1" applyAlignment="1" applyProtection="1">
      <alignment horizontal="left" vertical="center"/>
      <protection hidden="1"/>
    </xf>
    <xf numFmtId="0" fontId="73" fillId="0" borderId="79" xfId="0" applyFont="1" applyBorder="1" applyAlignment="1" applyProtection="1">
      <alignment horizontal="left" vertical="center"/>
      <protection hidden="1"/>
    </xf>
    <xf numFmtId="0" fontId="82" fillId="0" borderId="48" xfId="0" applyFont="1" applyBorder="1" applyAlignment="1" applyProtection="1">
      <alignment horizontal="left" vertical="center"/>
      <protection hidden="1"/>
    </xf>
    <xf numFmtId="0" fontId="0" fillId="0" borderId="4" xfId="0" applyBorder="1" applyAlignment="1" applyProtection="1">
      <alignment horizontal="left"/>
      <protection hidden="1"/>
    </xf>
    <xf numFmtId="0" fontId="0" fillId="0" borderId="46" xfId="0" applyBorder="1" applyAlignment="1" applyProtection="1">
      <alignment horizontal="left"/>
      <protection hidden="1"/>
    </xf>
    <xf numFmtId="0" fontId="0" fillId="0" borderId="5" xfId="0" applyBorder="1" applyAlignment="1" applyProtection="1">
      <alignment horizontal="left"/>
      <protection hidden="1"/>
    </xf>
    <xf numFmtId="165" fontId="115" fillId="0" borderId="4" xfId="0" applyNumberFormat="1" applyFont="1" applyBorder="1" applyAlignment="1" applyProtection="1">
      <alignment horizontal="center"/>
      <protection hidden="1"/>
    </xf>
    <xf numFmtId="0" fontId="54" fillId="0" borderId="4" xfId="0" applyFont="1" applyBorder="1" applyAlignment="1" applyProtection="1">
      <alignment horizontal="center"/>
      <protection hidden="1"/>
    </xf>
    <xf numFmtId="0" fontId="54" fillId="0" borderId="5" xfId="0" applyFont="1" applyBorder="1" applyAlignment="1" applyProtection="1">
      <alignment horizontal="center"/>
      <protection hidden="1"/>
    </xf>
    <xf numFmtId="0" fontId="116" fillId="0" borderId="47" xfId="0" applyFont="1" applyBorder="1" applyAlignment="1" applyProtection="1">
      <alignment horizontal="left" vertical="center"/>
      <protection hidden="1"/>
    </xf>
    <xf numFmtId="0" fontId="64" fillId="0" borderId="33" xfId="0" applyFont="1" applyBorder="1" applyAlignment="1" applyProtection="1">
      <alignment horizontal="left" vertical="center"/>
      <protection hidden="1"/>
    </xf>
    <xf numFmtId="0" fontId="64" fillId="0" borderId="58" xfId="0" applyFont="1" applyBorder="1" applyAlignment="1" applyProtection="1">
      <alignment horizontal="left" vertical="center"/>
      <protection hidden="1"/>
    </xf>
    <xf numFmtId="0" fontId="64" fillId="0" borderId="70" xfId="0" applyFont="1" applyBorder="1" applyAlignment="1" applyProtection="1">
      <alignment horizontal="left" vertical="center"/>
      <protection hidden="1"/>
    </xf>
    <xf numFmtId="0" fontId="64" fillId="0" borderId="71" xfId="0" applyFont="1" applyBorder="1" applyAlignment="1" applyProtection="1">
      <alignment horizontal="left" vertical="center"/>
      <protection hidden="1"/>
    </xf>
    <xf numFmtId="0" fontId="64" fillId="0" borderId="84" xfId="0" applyFont="1" applyBorder="1" applyAlignment="1" applyProtection="1">
      <alignment horizontal="left" vertical="center"/>
      <protection hidden="1"/>
    </xf>
    <xf numFmtId="165" fontId="70" fillId="0" borderId="6" xfId="0" applyNumberFormat="1" applyFont="1" applyBorder="1" applyAlignment="1" applyProtection="1">
      <alignment horizontal="center" vertical="center"/>
      <protection hidden="1"/>
    </xf>
    <xf numFmtId="165" fontId="70" fillId="0" borderId="36" xfId="0" applyNumberFormat="1" applyFont="1" applyBorder="1" applyAlignment="1" applyProtection="1">
      <alignment horizontal="center" vertical="center"/>
      <protection hidden="1"/>
    </xf>
    <xf numFmtId="165" fontId="70" fillId="0" borderId="70" xfId="0" applyNumberFormat="1" applyFont="1" applyBorder="1" applyAlignment="1" applyProtection="1">
      <alignment horizontal="center" vertical="center"/>
      <protection hidden="1"/>
    </xf>
    <xf numFmtId="0" fontId="0" fillId="0" borderId="84" xfId="0" applyBorder="1" applyAlignment="1" applyProtection="1">
      <alignment horizontal="center" vertical="center"/>
      <protection hidden="1"/>
    </xf>
    <xf numFmtId="0" fontId="0" fillId="0" borderId="33" xfId="0" applyBorder="1" applyAlignment="1" applyProtection="1">
      <alignment horizontal="right" vertical="center"/>
      <protection hidden="1"/>
    </xf>
    <xf numFmtId="0" fontId="0" fillId="0" borderId="9" xfId="0" applyBorder="1" applyAlignment="1" applyProtection="1">
      <alignment horizontal="right" vertical="center"/>
      <protection hidden="1"/>
    </xf>
    <xf numFmtId="0" fontId="67" fillId="0" borderId="70" xfId="0" applyFont="1" applyBorder="1" applyAlignment="1" applyProtection="1">
      <alignment horizontal="right" vertical="center"/>
      <protection hidden="1"/>
    </xf>
    <xf numFmtId="0" fontId="0" fillId="0" borderId="70" xfId="0" applyBorder="1" applyAlignment="1" applyProtection="1">
      <alignment horizontal="right" vertical="center"/>
      <protection hidden="1"/>
    </xf>
    <xf numFmtId="0" fontId="0" fillId="0" borderId="85" xfId="0" applyBorder="1" applyAlignment="1" applyProtection="1">
      <alignment horizontal="right" vertical="center"/>
      <protection hidden="1"/>
    </xf>
    <xf numFmtId="0" fontId="0" fillId="0" borderId="84" xfId="0" applyBorder="1" applyAlignment="1" applyProtection="1">
      <alignment horizontal="right" vertical="center"/>
      <protection hidden="1"/>
    </xf>
    <xf numFmtId="0" fontId="0" fillId="0" borderId="86" xfId="0" applyBorder="1" applyAlignment="1" applyProtection="1">
      <alignment horizontal="right" vertical="center"/>
      <protection hidden="1"/>
    </xf>
    <xf numFmtId="0" fontId="110" fillId="0" borderId="0" xfId="0" applyFont="1" applyAlignment="1" applyProtection="1">
      <alignment horizontal="left" vertical="center"/>
      <protection hidden="1"/>
    </xf>
    <xf numFmtId="0" fontId="104" fillId="0" borderId="0" xfId="0" applyFont="1" applyAlignment="1" applyProtection="1">
      <alignment horizontal="left" vertical="center"/>
      <protection hidden="1"/>
    </xf>
    <xf numFmtId="0" fontId="105" fillId="0" borderId="2" xfId="0" applyFont="1" applyBorder="1" applyAlignment="1" applyProtection="1">
      <alignment horizontal="center" vertical="center"/>
      <protection hidden="1"/>
    </xf>
    <xf numFmtId="0" fontId="64" fillId="0" borderId="75" xfId="0" applyFont="1" applyBorder="1" applyAlignment="1" applyProtection="1">
      <alignment horizontal="left" vertical="center" wrapText="1"/>
      <protection hidden="1"/>
    </xf>
    <xf numFmtId="0" fontId="64" fillId="0" borderId="21" xfId="0" applyFont="1" applyBorder="1" applyAlignment="1" applyProtection="1">
      <alignment horizontal="left" vertical="center"/>
      <protection hidden="1"/>
    </xf>
    <xf numFmtId="0" fontId="64" fillId="0" borderId="52" xfId="0" applyFont="1" applyBorder="1" applyAlignment="1" applyProtection="1">
      <alignment horizontal="left" vertical="center"/>
      <protection hidden="1"/>
    </xf>
    <xf numFmtId="0" fontId="64" fillId="0" borderId="41" xfId="0" applyFont="1" applyBorder="1" applyAlignment="1" applyProtection="1">
      <alignment horizontal="left" vertical="center"/>
      <protection hidden="1"/>
    </xf>
    <xf numFmtId="0" fontId="64" fillId="0" borderId="23" xfId="0" applyFont="1" applyBorder="1" applyAlignment="1" applyProtection="1">
      <alignment horizontal="left" vertical="center"/>
      <protection hidden="1"/>
    </xf>
    <xf numFmtId="0" fontId="64" fillId="0" borderId="42" xfId="0" applyFont="1" applyBorder="1" applyAlignment="1" applyProtection="1">
      <alignment horizontal="left" vertical="center"/>
      <protection hidden="1"/>
    </xf>
    <xf numFmtId="0" fontId="116" fillId="0" borderId="75" xfId="0" applyFont="1" applyBorder="1" applyAlignment="1" applyProtection="1">
      <alignment horizontal="left" vertical="center" wrapText="1"/>
      <protection hidden="1"/>
    </xf>
    <xf numFmtId="0" fontId="116" fillId="0" borderId="75" xfId="0" applyFont="1" applyBorder="1" applyAlignment="1" applyProtection="1">
      <alignment horizontal="left" vertical="center"/>
      <protection hidden="1"/>
    </xf>
    <xf numFmtId="165" fontId="72" fillId="0" borderId="6" xfId="0" applyNumberFormat="1" applyFont="1" applyBorder="1" applyAlignment="1" applyProtection="1">
      <alignment horizontal="center" vertical="center"/>
      <protection hidden="1"/>
    </xf>
    <xf numFmtId="165" fontId="70" fillId="0" borderId="36" xfId="0" applyNumberFormat="1" applyFont="1" applyBorder="1" applyAlignment="1" applyProtection="1">
      <alignment horizontal="center"/>
      <protection hidden="1"/>
    </xf>
    <xf numFmtId="165" fontId="70" fillId="0" borderId="6" xfId="0" applyNumberFormat="1" applyFont="1" applyBorder="1" applyAlignment="1" applyProtection="1">
      <alignment horizontal="center"/>
      <protection hidden="1"/>
    </xf>
    <xf numFmtId="0" fontId="64" fillId="0" borderId="56" xfId="0" applyFont="1" applyBorder="1" applyProtection="1">
      <protection hidden="1"/>
    </xf>
    <xf numFmtId="0" fontId="64" fillId="0" borderId="34" xfId="0" applyFont="1" applyBorder="1" applyProtection="1">
      <protection hidden="1"/>
    </xf>
    <xf numFmtId="0" fontId="64" fillId="0" borderId="36" xfId="0" applyFont="1" applyBorder="1" applyProtection="1">
      <protection hidden="1"/>
    </xf>
    <xf numFmtId="0" fontId="64" fillId="0" borderId="56" xfId="0" applyFont="1" applyBorder="1" applyAlignment="1" applyProtection="1">
      <alignment horizontal="left" vertical="center" wrapText="1"/>
      <protection hidden="1"/>
    </xf>
    <xf numFmtId="0" fontId="64" fillId="0" borderId="34" xfId="0" applyFont="1" applyBorder="1" applyAlignment="1" applyProtection="1">
      <alignment horizontal="left" vertical="center" wrapText="1"/>
      <protection hidden="1"/>
    </xf>
    <xf numFmtId="0" fontId="64" fillId="0" borderId="36" xfId="0" applyFont="1" applyBorder="1" applyAlignment="1" applyProtection="1">
      <alignment horizontal="left" vertical="center" wrapText="1"/>
      <protection hidden="1"/>
    </xf>
    <xf numFmtId="165" fontId="70" fillId="0" borderId="49" xfId="0" applyNumberFormat="1" applyFont="1" applyBorder="1" applyAlignment="1" applyProtection="1">
      <alignment horizontal="center"/>
      <protection hidden="1"/>
    </xf>
    <xf numFmtId="165" fontId="56" fillId="0" borderId="52" xfId="0" applyNumberFormat="1" applyFont="1" applyBorder="1" applyAlignment="1" applyProtection="1">
      <alignment horizontal="center"/>
      <protection hidden="1"/>
    </xf>
    <xf numFmtId="165" fontId="56" fillId="0" borderId="51" xfId="0" applyNumberFormat="1" applyFont="1" applyBorder="1" applyAlignment="1" applyProtection="1">
      <alignment horizontal="center"/>
      <protection hidden="1"/>
    </xf>
    <xf numFmtId="165" fontId="56" fillId="0" borderId="42" xfId="0" applyNumberFormat="1" applyFont="1" applyBorder="1" applyAlignment="1" applyProtection="1">
      <alignment horizontal="center"/>
      <protection hidden="1"/>
    </xf>
    <xf numFmtId="3" fontId="67" fillId="0" borderId="49" xfId="0" applyNumberFormat="1" applyFont="1" applyBorder="1" applyAlignment="1" applyProtection="1">
      <alignment horizontal="right" vertical="center"/>
      <protection hidden="1"/>
    </xf>
    <xf numFmtId="0" fontId="64" fillId="0" borderId="21" xfId="0" applyFont="1" applyBorder="1" applyAlignment="1" applyProtection="1">
      <alignment wrapText="1"/>
      <protection hidden="1"/>
    </xf>
    <xf numFmtId="0" fontId="64" fillId="0" borderId="52" xfId="0" applyFont="1" applyBorder="1" applyAlignment="1" applyProtection="1">
      <alignment wrapText="1"/>
      <protection hidden="1"/>
    </xf>
    <xf numFmtId="0" fontId="64" fillId="0" borderId="41" xfId="0" applyFont="1" applyBorder="1" applyAlignment="1" applyProtection="1">
      <alignment wrapText="1"/>
      <protection hidden="1"/>
    </xf>
    <xf numFmtId="0" fontId="64" fillId="0" borderId="23" xfId="0" applyFont="1" applyBorder="1" applyAlignment="1" applyProtection="1">
      <alignment wrapText="1"/>
      <protection hidden="1"/>
    </xf>
    <xf numFmtId="0" fontId="64" fillId="0" borderId="42" xfId="0" applyFont="1" applyBorder="1" applyAlignment="1" applyProtection="1">
      <alignment wrapText="1"/>
      <protection hidden="1"/>
    </xf>
    <xf numFmtId="0" fontId="64" fillId="0" borderId="75" xfId="0" applyFont="1" applyBorder="1" applyAlignment="1" applyProtection="1">
      <alignment vertical="center" wrapText="1"/>
      <protection hidden="1"/>
    </xf>
    <xf numFmtId="0" fontId="64" fillId="0" borderId="77" xfId="0" applyFont="1" applyBorder="1" applyAlignment="1" applyProtection="1">
      <alignment vertical="center"/>
      <protection hidden="1"/>
    </xf>
    <xf numFmtId="165" fontId="70" fillId="0" borderId="51" xfId="0" applyNumberFormat="1" applyFont="1" applyBorder="1" applyAlignment="1" applyProtection="1">
      <alignment horizontal="center" vertical="center"/>
      <protection hidden="1"/>
    </xf>
    <xf numFmtId="165" fontId="70" fillId="0" borderId="42" xfId="0" applyNumberFormat="1" applyFont="1" applyBorder="1" applyAlignment="1" applyProtection="1">
      <alignment horizontal="center" vertical="center"/>
      <protection hidden="1"/>
    </xf>
    <xf numFmtId="0" fontId="69" fillId="0" borderId="60" xfId="0" applyFont="1" applyBorder="1" applyAlignment="1" applyProtection="1">
      <alignment horizontal="center"/>
      <protection hidden="1"/>
    </xf>
    <xf numFmtId="0" fontId="69" fillId="0" borderId="3" xfId="0" applyFont="1" applyBorder="1" applyAlignment="1" applyProtection="1">
      <alignment horizontal="center"/>
      <protection hidden="1"/>
    </xf>
    <xf numFmtId="0" fontId="56" fillId="0" borderId="61" xfId="0" applyFont="1" applyBorder="1" applyAlignment="1" applyProtection="1">
      <alignment horizontal="center"/>
      <protection hidden="1"/>
    </xf>
    <xf numFmtId="0" fontId="59" fillId="0" borderId="34" xfId="0" applyFont="1" applyBorder="1" applyAlignment="1" applyProtection="1">
      <alignment horizontal="center" vertical="center"/>
      <protection hidden="1"/>
    </xf>
    <xf numFmtId="0" fontId="59" fillId="0" borderId="36" xfId="0" applyFont="1" applyBorder="1" applyAlignment="1" applyProtection="1">
      <alignment horizontal="center" vertical="center"/>
      <protection hidden="1"/>
    </xf>
    <xf numFmtId="0" fontId="116" fillId="0" borderId="56" xfId="0" applyFont="1" applyBorder="1" applyAlignment="1" applyProtection="1">
      <alignment horizontal="left" vertical="center" wrapText="1"/>
      <protection hidden="1"/>
    </xf>
    <xf numFmtId="0" fontId="59" fillId="0" borderId="6" xfId="0" applyFont="1" applyBorder="1" applyAlignment="1" applyProtection="1">
      <alignment horizontal="center" vertical="center"/>
      <protection hidden="1"/>
    </xf>
    <xf numFmtId="49" fontId="59" fillId="0" borderId="34" xfId="0" applyNumberFormat="1" applyFont="1" applyBorder="1" applyAlignment="1" applyProtection="1">
      <alignment horizontal="center" vertical="center"/>
      <protection hidden="1"/>
    </xf>
    <xf numFmtId="49" fontId="59" fillId="0" borderId="36" xfId="0" applyNumberFormat="1" applyFont="1" applyBorder="1" applyAlignment="1" applyProtection="1">
      <alignment horizontal="center" vertical="center"/>
      <protection hidden="1"/>
    </xf>
    <xf numFmtId="3" fontId="59" fillId="0" borderId="6" xfId="0" applyNumberFormat="1" applyFont="1" applyBorder="1" applyAlignment="1" applyProtection="1">
      <alignment horizontal="center" vertical="center"/>
      <protection hidden="1"/>
    </xf>
    <xf numFmtId="3" fontId="59" fillId="0" borderId="34" xfId="0" applyNumberFormat="1" applyFont="1" applyBorder="1" applyAlignment="1" applyProtection="1">
      <alignment horizontal="center" vertical="center"/>
      <protection hidden="1"/>
    </xf>
    <xf numFmtId="3" fontId="59" fillId="0" borderId="37" xfId="0" applyNumberFormat="1" applyFont="1" applyBorder="1" applyAlignment="1" applyProtection="1">
      <alignment horizontal="center" vertical="center"/>
      <protection hidden="1"/>
    </xf>
    <xf numFmtId="0" fontId="10" fillId="0" borderId="0" xfId="0" applyFont="1" applyAlignment="1" applyProtection="1">
      <alignment vertical="center"/>
      <protection hidden="1"/>
    </xf>
    <xf numFmtId="0" fontId="35" fillId="0" borderId="0" xfId="0" applyFont="1" applyAlignment="1" applyProtection="1">
      <alignment horizontal="left" vertical="center"/>
      <protection hidden="1"/>
    </xf>
    <xf numFmtId="0" fontId="35" fillId="0" borderId="0" xfId="0" applyFont="1" applyAlignment="1" applyProtection="1">
      <alignment vertical="center"/>
      <protection hidden="1"/>
    </xf>
    <xf numFmtId="0" fontId="8" fillId="0" borderId="0" xfId="0" applyFont="1" applyAlignment="1" applyProtection="1">
      <alignment vertical="center"/>
      <protection hidden="1"/>
    </xf>
    <xf numFmtId="3" fontId="117" fillId="0" borderId="0" xfId="0" applyNumberFormat="1" applyFont="1" applyProtection="1">
      <protection hidden="1"/>
    </xf>
    <xf numFmtId="0" fontId="117" fillId="0" borderId="0" xfId="0" applyFont="1" applyProtection="1">
      <protection hidden="1"/>
    </xf>
    <xf numFmtId="0" fontId="82" fillId="0" borderId="37" xfId="0" applyFont="1" applyBorder="1" applyAlignment="1" applyProtection="1">
      <alignment horizontal="center" vertical="center"/>
      <protection hidden="1"/>
    </xf>
    <xf numFmtId="0" fontId="69" fillId="0" borderId="65" xfId="0" applyFont="1" applyBorder="1" applyAlignment="1" applyProtection="1">
      <alignment horizontal="center" vertical="center"/>
      <protection hidden="1"/>
    </xf>
    <xf numFmtId="0" fontId="69" fillId="0" borderId="3" xfId="0" applyFont="1" applyBorder="1" applyAlignment="1" applyProtection="1">
      <alignment horizontal="center" vertical="center"/>
      <protection hidden="1"/>
    </xf>
    <xf numFmtId="0" fontId="56" fillId="0" borderId="45" xfId="0" applyFont="1" applyBorder="1" applyAlignment="1" applyProtection="1">
      <alignment horizontal="center" vertical="center"/>
      <protection hidden="1"/>
    </xf>
    <xf numFmtId="0" fontId="69" fillId="0" borderId="60" xfId="0" applyFont="1" applyBorder="1" applyAlignment="1" applyProtection="1">
      <alignment horizontal="center" vertical="center"/>
      <protection hidden="1"/>
    </xf>
    <xf numFmtId="0" fontId="69" fillId="0" borderId="45" xfId="0" applyFont="1" applyBorder="1" applyAlignment="1" applyProtection="1">
      <alignment horizontal="center" vertical="center"/>
      <protection hidden="1"/>
    </xf>
    <xf numFmtId="0" fontId="69" fillId="0" borderId="61" xfId="0" applyFont="1" applyBorder="1" applyAlignment="1" applyProtection="1">
      <alignment horizontal="center" vertical="center"/>
      <protection hidden="1"/>
    </xf>
    <xf numFmtId="165" fontId="72" fillId="0" borderId="49" xfId="0" applyNumberFormat="1" applyFont="1" applyBorder="1" applyAlignment="1" applyProtection="1">
      <alignment horizontal="center"/>
      <protection hidden="1"/>
    </xf>
    <xf numFmtId="0" fontId="81" fillId="0" borderId="0" xfId="0" applyFont="1" applyAlignment="1" applyProtection="1">
      <alignment horizontal="left" vertical="center"/>
      <protection hidden="1"/>
    </xf>
    <xf numFmtId="0" fontId="81" fillId="0" borderId="57" xfId="0" applyFont="1" applyBorder="1" applyAlignment="1" applyProtection="1">
      <alignment horizontal="left" vertical="center"/>
      <protection hidden="1"/>
    </xf>
    <xf numFmtId="0" fontId="110" fillId="0" borderId="0" xfId="0" applyFont="1" applyAlignment="1" applyProtection="1">
      <alignment horizontal="left"/>
      <protection hidden="1"/>
    </xf>
    <xf numFmtId="0" fontId="110" fillId="0" borderId="57" xfId="0" applyFont="1" applyBorder="1" applyAlignment="1" applyProtection="1">
      <alignment horizontal="left"/>
      <protection hidden="1"/>
    </xf>
    <xf numFmtId="0" fontId="69" fillId="0" borderId="65" xfId="0" applyFont="1" applyBorder="1" applyAlignment="1" applyProtection="1">
      <alignment horizontal="center"/>
      <protection hidden="1"/>
    </xf>
    <xf numFmtId="0" fontId="69" fillId="0" borderId="45" xfId="0" applyFont="1" applyBorder="1" applyAlignment="1" applyProtection="1">
      <alignment horizontal="center"/>
      <protection hidden="1"/>
    </xf>
    <xf numFmtId="0" fontId="84" fillId="0" borderId="23" xfId="0" applyFont="1" applyBorder="1" applyAlignment="1" applyProtection="1">
      <alignment vertical="center" textRotation="90"/>
      <protection hidden="1"/>
    </xf>
    <xf numFmtId="0" fontId="0" fillId="0" borderId="23" xfId="0" applyBorder="1" applyAlignment="1" applyProtection="1">
      <alignment vertical="center" textRotation="90"/>
      <protection hidden="1"/>
    </xf>
    <xf numFmtId="0" fontId="117" fillId="0" borderId="0" xfId="0" applyFont="1" applyAlignment="1" applyProtection="1">
      <alignment vertical="center"/>
      <protection hidden="1"/>
    </xf>
    <xf numFmtId="3" fontId="35" fillId="0" borderId="0" xfId="0" applyNumberFormat="1" applyFont="1" applyAlignment="1" applyProtection="1">
      <alignment vertical="center"/>
      <protection hidden="1"/>
    </xf>
    <xf numFmtId="165" fontId="72" fillId="0" borderId="7" xfId="0" applyNumberFormat="1" applyFont="1" applyBorder="1" applyAlignment="1" applyProtection="1">
      <alignment horizontal="center" vertical="center"/>
      <protection hidden="1"/>
    </xf>
    <xf numFmtId="165" fontId="56" fillId="0" borderId="7" xfId="0" applyNumberFormat="1" applyFont="1" applyBorder="1" applyAlignment="1" applyProtection="1">
      <alignment horizontal="center" vertical="center"/>
      <protection hidden="1"/>
    </xf>
    <xf numFmtId="3" fontId="83" fillId="0" borderId="7" xfId="0" applyNumberFormat="1" applyFont="1" applyBorder="1" applyAlignment="1" applyProtection="1">
      <alignment horizontal="right" vertical="center"/>
      <protection hidden="1"/>
    </xf>
    <xf numFmtId="3" fontId="67" fillId="0" borderId="7" xfId="0" applyNumberFormat="1" applyFont="1" applyBorder="1" applyAlignment="1" applyProtection="1">
      <alignment horizontal="right" vertical="center"/>
      <protection hidden="1"/>
    </xf>
    <xf numFmtId="3" fontId="67" fillId="0" borderId="10" xfId="0" applyNumberFormat="1" applyFont="1" applyBorder="1" applyAlignment="1" applyProtection="1">
      <alignment horizontal="right" vertical="center"/>
      <protection hidden="1"/>
    </xf>
    <xf numFmtId="0" fontId="106" fillId="0" borderId="0" xfId="0" applyFont="1" applyAlignment="1" applyProtection="1">
      <alignment horizontal="left" vertical="center" wrapText="1"/>
      <protection hidden="1"/>
    </xf>
    <xf numFmtId="0" fontId="82" fillId="0" borderId="0" xfId="0" applyFont="1" applyAlignment="1" applyProtection="1">
      <alignment horizontal="left" vertical="center" wrapText="1"/>
      <protection hidden="1"/>
    </xf>
    <xf numFmtId="49" fontId="72" fillId="0" borderId="0" xfId="0" applyNumberFormat="1" applyFont="1" applyAlignment="1" applyProtection="1">
      <alignment horizontal="center" vertical="center"/>
      <protection hidden="1"/>
    </xf>
    <xf numFmtId="0" fontId="106" fillId="0" borderId="32" xfId="0" applyFont="1" applyBorder="1" applyAlignment="1" applyProtection="1">
      <alignment horizontal="left" vertical="center" wrapText="1"/>
      <protection hidden="1"/>
    </xf>
    <xf numFmtId="0" fontId="82" fillId="0" borderId="32" xfId="0" applyFont="1" applyBorder="1" applyAlignment="1" applyProtection="1">
      <alignment horizontal="left" vertical="center" wrapText="1"/>
      <protection hidden="1"/>
    </xf>
    <xf numFmtId="165" fontId="70" fillId="0" borderId="0" xfId="0" applyNumberFormat="1" applyFont="1" applyAlignment="1" applyProtection="1">
      <alignment horizontal="center" vertical="center" wrapText="1"/>
      <protection hidden="1"/>
    </xf>
    <xf numFmtId="165" fontId="56" fillId="0" borderId="0" xfId="0" applyNumberFormat="1" applyFont="1" applyAlignment="1" applyProtection="1">
      <alignment horizontal="center" vertical="center" wrapText="1"/>
      <protection hidden="1"/>
    </xf>
    <xf numFmtId="0" fontId="82" fillId="0" borderId="46" xfId="0" applyFont="1" applyBorder="1" applyAlignment="1" applyProtection="1">
      <alignment horizontal="left" vertical="center" wrapText="1"/>
      <protection hidden="1"/>
    </xf>
    <xf numFmtId="0" fontId="82" fillId="0" borderId="5" xfId="0" applyFont="1" applyBorder="1" applyAlignment="1" applyProtection="1">
      <alignment horizontal="left" vertical="center"/>
      <protection hidden="1"/>
    </xf>
    <xf numFmtId="0" fontId="82" fillId="0" borderId="46" xfId="0" applyFont="1" applyBorder="1" applyAlignment="1" applyProtection="1">
      <alignment horizontal="left" vertical="center"/>
      <protection hidden="1"/>
    </xf>
    <xf numFmtId="165" fontId="72" fillId="0" borderId="32" xfId="0" applyNumberFormat="1" applyFont="1" applyBorder="1" applyAlignment="1" applyProtection="1">
      <alignment horizontal="center" vertical="center" wrapText="1"/>
      <protection hidden="1"/>
    </xf>
    <xf numFmtId="3" fontId="83" fillId="0" borderId="32" xfId="0" applyNumberFormat="1" applyFont="1" applyBorder="1" applyAlignment="1" applyProtection="1">
      <alignment horizontal="right" vertical="center"/>
      <protection hidden="1"/>
    </xf>
    <xf numFmtId="0" fontId="106" fillId="0" borderId="54" xfId="0" applyFont="1" applyBorder="1" applyAlignment="1" applyProtection="1">
      <alignment horizontal="left" vertical="top" wrapText="1"/>
      <protection hidden="1"/>
    </xf>
    <xf numFmtId="0" fontId="82" fillId="0" borderId="7" xfId="0" applyFont="1" applyBorder="1" applyAlignment="1" applyProtection="1">
      <alignment horizontal="left" vertical="top" wrapText="1"/>
      <protection hidden="1"/>
    </xf>
    <xf numFmtId="165" fontId="72" fillId="0" borderId="7" xfId="0" applyNumberFormat="1" applyFont="1" applyBorder="1" applyAlignment="1" applyProtection="1">
      <alignment horizontal="center" vertical="center" wrapText="1"/>
      <protection hidden="1"/>
    </xf>
    <xf numFmtId="165" fontId="72" fillId="0" borderId="0" xfId="0" applyNumberFormat="1" applyFont="1" applyAlignment="1" applyProtection="1">
      <alignment horizontal="center" vertical="center" wrapText="1"/>
      <protection hidden="1"/>
    </xf>
    <xf numFmtId="0" fontId="116" fillId="0" borderId="74" xfId="0" applyFont="1" applyBorder="1" applyAlignment="1" applyProtection="1">
      <alignment horizontal="left" vertical="center" wrapText="1"/>
      <protection hidden="1"/>
    </xf>
    <xf numFmtId="0" fontId="64" fillId="0" borderId="35" xfId="0" applyFont="1" applyBorder="1" applyAlignment="1" applyProtection="1">
      <alignment horizontal="left" vertical="center" wrapText="1"/>
      <protection hidden="1"/>
    </xf>
    <xf numFmtId="0" fontId="64" fillId="0" borderId="55" xfId="0" applyFont="1" applyBorder="1" applyAlignment="1" applyProtection="1">
      <alignment horizontal="left" vertical="center" wrapText="1"/>
      <protection hidden="1"/>
    </xf>
    <xf numFmtId="165" fontId="70" fillId="0" borderId="62" xfId="0" applyNumberFormat="1" applyFont="1" applyBorder="1" applyAlignment="1" applyProtection="1">
      <alignment horizontal="center" vertical="center"/>
      <protection hidden="1"/>
    </xf>
    <xf numFmtId="165" fontId="56" fillId="0" borderId="55" xfId="0" applyNumberFormat="1" applyFont="1" applyBorder="1" applyAlignment="1" applyProtection="1">
      <alignment horizontal="center" vertical="center"/>
      <protection hidden="1"/>
    </xf>
    <xf numFmtId="0" fontId="82" fillId="0" borderId="5" xfId="0" applyFont="1" applyBorder="1" applyAlignment="1" applyProtection="1">
      <alignment vertical="center" wrapText="1"/>
      <protection hidden="1"/>
    </xf>
    <xf numFmtId="0" fontId="0" fillId="0" borderId="5" xfId="0" applyBorder="1" applyAlignment="1" applyProtection="1">
      <alignment wrapText="1"/>
      <protection hidden="1"/>
    </xf>
    <xf numFmtId="0" fontId="82" fillId="0" borderId="46" xfId="0" applyFont="1" applyBorder="1" applyAlignment="1" applyProtection="1">
      <alignment horizontal="right" vertical="center" textRotation="90" wrapText="1"/>
      <protection hidden="1"/>
    </xf>
    <xf numFmtId="0" fontId="0" fillId="0" borderId="46" xfId="0" applyBorder="1" applyAlignment="1" applyProtection="1">
      <alignment horizontal="right" vertical="center" textRotation="90" wrapText="1"/>
      <protection hidden="1"/>
    </xf>
    <xf numFmtId="0" fontId="107" fillId="0" borderId="46" xfId="0" applyFont="1" applyBorder="1" applyAlignment="1" applyProtection="1">
      <alignment vertical="center"/>
      <protection hidden="1"/>
    </xf>
    <xf numFmtId="0" fontId="82" fillId="0" borderId="5" xfId="0" applyFont="1" applyBorder="1" applyAlignment="1" applyProtection="1">
      <alignment vertical="center"/>
      <protection hidden="1"/>
    </xf>
    <xf numFmtId="0" fontId="82" fillId="0" borderId="46" xfId="0" applyFont="1" applyBorder="1" applyAlignment="1" applyProtection="1">
      <alignment vertical="center"/>
      <protection hidden="1"/>
    </xf>
    <xf numFmtId="0" fontId="107" fillId="0" borderId="46" xfId="0" applyFont="1" applyBorder="1" applyAlignment="1" applyProtection="1">
      <alignment horizontal="right" textRotation="90" wrapText="1"/>
      <protection hidden="1"/>
    </xf>
    <xf numFmtId="0" fontId="0" fillId="0" borderId="46" xfId="0" applyBorder="1" applyAlignment="1" applyProtection="1">
      <alignment horizontal="right" textRotation="90" wrapText="1"/>
      <protection hidden="1"/>
    </xf>
    <xf numFmtId="0" fontId="82" fillId="0" borderId="5" xfId="0" applyFont="1" applyBorder="1" applyAlignment="1" applyProtection="1">
      <alignment horizontal="left" vertical="center" wrapText="1"/>
      <protection hidden="1"/>
    </xf>
    <xf numFmtId="0" fontId="82" fillId="0" borderId="46" xfId="0" applyFont="1" applyBorder="1" applyAlignment="1" applyProtection="1">
      <alignment horizontal="left" vertical="top" wrapText="1"/>
      <protection hidden="1"/>
    </xf>
    <xf numFmtId="0" fontId="0" fillId="0" borderId="5" xfId="0" applyBorder="1" applyAlignment="1" applyProtection="1">
      <alignment vertical="top" wrapText="1"/>
      <protection hidden="1"/>
    </xf>
    <xf numFmtId="0" fontId="0" fillId="0" borderId="46" xfId="0" applyBorder="1" applyAlignment="1" applyProtection="1">
      <alignment vertical="top" wrapText="1"/>
      <protection hidden="1"/>
    </xf>
    <xf numFmtId="0" fontId="82" fillId="0" borderId="46" xfId="0" applyFont="1" applyBorder="1" applyAlignment="1" applyProtection="1">
      <alignment horizontal="center" vertical="center" wrapText="1"/>
      <protection hidden="1"/>
    </xf>
    <xf numFmtId="0" fontId="107" fillId="0" borderId="5" xfId="0" applyFont="1" applyBorder="1" applyAlignment="1" applyProtection="1">
      <alignment horizontal="left" vertical="center" wrapText="1"/>
      <protection hidden="1"/>
    </xf>
    <xf numFmtId="0" fontId="0" fillId="0" borderId="5" xfId="0" applyBorder="1" applyAlignment="1" applyProtection="1">
      <alignment horizontal="left" wrapText="1"/>
      <protection hidden="1"/>
    </xf>
    <xf numFmtId="0" fontId="106" fillId="0" borderId="5" xfId="0" applyFont="1" applyBorder="1" applyAlignment="1" applyProtection="1">
      <alignment horizontal="left" vertical="center" wrapText="1"/>
      <protection hidden="1"/>
    </xf>
    <xf numFmtId="0" fontId="82" fillId="0" borderId="5" xfId="0" applyFont="1" applyBorder="1" applyAlignment="1" applyProtection="1">
      <alignment horizontal="center" vertical="center" textRotation="90"/>
      <protection hidden="1"/>
    </xf>
    <xf numFmtId="0" fontId="116" fillId="0" borderId="21" xfId="0" applyFont="1" applyBorder="1" applyAlignment="1" applyProtection="1">
      <alignment horizontal="left" vertical="center"/>
      <protection hidden="1"/>
    </xf>
    <xf numFmtId="0" fontId="116" fillId="0" borderId="52" xfId="0" applyFont="1" applyBorder="1" applyAlignment="1" applyProtection="1">
      <alignment horizontal="left" vertical="center"/>
      <protection hidden="1"/>
    </xf>
    <xf numFmtId="0" fontId="116" fillId="0" borderId="23" xfId="0" applyFont="1" applyBorder="1" applyAlignment="1" applyProtection="1">
      <alignment horizontal="left" vertical="center"/>
      <protection hidden="1"/>
    </xf>
    <xf numFmtId="0" fontId="116" fillId="0" borderId="42" xfId="0" applyFont="1" applyBorder="1" applyAlignment="1" applyProtection="1">
      <alignment horizontal="left" vertical="center"/>
      <protection hidden="1"/>
    </xf>
    <xf numFmtId="0" fontId="116" fillId="0" borderId="46" xfId="0" applyFont="1" applyBorder="1" applyAlignment="1" applyProtection="1">
      <alignment horizontal="left" wrapText="1"/>
      <protection hidden="1"/>
    </xf>
    <xf numFmtId="0" fontId="64" fillId="0" borderId="5" xfId="0" applyFont="1" applyBorder="1" applyAlignment="1" applyProtection="1">
      <alignment horizontal="left" wrapText="1"/>
      <protection hidden="1"/>
    </xf>
    <xf numFmtId="165" fontId="56" fillId="0" borderId="36" xfId="0" applyNumberFormat="1" applyFont="1" applyBorder="1" applyAlignment="1" applyProtection="1">
      <alignment horizontal="center" vertical="center"/>
      <protection hidden="1"/>
    </xf>
    <xf numFmtId="0" fontId="116" fillId="0" borderId="41" xfId="0" applyFont="1" applyBorder="1" applyAlignment="1" applyProtection="1">
      <alignment horizontal="left" vertical="center"/>
      <protection hidden="1"/>
    </xf>
    <xf numFmtId="3" fontId="83" fillId="0" borderId="62" xfId="0" applyNumberFormat="1" applyFont="1" applyBorder="1" applyAlignment="1" applyProtection="1">
      <alignment horizontal="right" vertical="center"/>
      <protection hidden="1"/>
    </xf>
    <xf numFmtId="3" fontId="67" fillId="0" borderId="35" xfId="0" applyNumberFormat="1" applyFont="1" applyBorder="1" applyAlignment="1" applyProtection="1">
      <alignment horizontal="right" vertical="center"/>
      <protection hidden="1"/>
    </xf>
    <xf numFmtId="3" fontId="67" fillId="0" borderId="63" xfId="0" applyNumberFormat="1" applyFont="1" applyBorder="1" applyAlignment="1" applyProtection="1">
      <alignment horizontal="right" vertical="center"/>
      <protection hidden="1"/>
    </xf>
    <xf numFmtId="0" fontId="116" fillId="0" borderId="52" xfId="0" applyFont="1" applyBorder="1" applyAlignment="1" applyProtection="1">
      <alignment vertical="center"/>
      <protection hidden="1"/>
    </xf>
    <xf numFmtId="0" fontId="116" fillId="0" borderId="42" xfId="0" applyFont="1" applyBorder="1" applyAlignment="1" applyProtection="1">
      <alignment vertical="center"/>
      <protection hidden="1"/>
    </xf>
    <xf numFmtId="0" fontId="67" fillId="0" borderId="5" xfId="0" applyFont="1" applyBorder="1" applyAlignment="1" applyProtection="1">
      <alignment horizontal="right" vertical="center"/>
      <protection hidden="1"/>
    </xf>
    <xf numFmtId="0" fontId="67" fillId="0" borderId="2" xfId="0" applyFont="1" applyBorder="1" applyAlignment="1" applyProtection="1">
      <alignment horizontal="right" vertical="center"/>
      <protection hidden="1"/>
    </xf>
    <xf numFmtId="0" fontId="77" fillId="0" borderId="46" xfId="0" applyFont="1" applyBorder="1" applyAlignment="1" applyProtection="1">
      <alignment horizontal="center" vertical="center" wrapText="1"/>
      <protection hidden="1"/>
    </xf>
    <xf numFmtId="0" fontId="64" fillId="0" borderId="5" xfId="0" applyFont="1" applyBorder="1" applyAlignment="1" applyProtection="1">
      <alignment horizontal="center" vertical="center" wrapText="1"/>
      <protection hidden="1"/>
    </xf>
    <xf numFmtId="0" fontId="64" fillId="0" borderId="46" xfId="0" applyFont="1" applyBorder="1" applyAlignment="1" applyProtection="1">
      <alignment horizontal="center" vertical="center" wrapText="1"/>
      <protection hidden="1"/>
    </xf>
    <xf numFmtId="3" fontId="69" fillId="0" borderId="4" xfId="0" applyNumberFormat="1"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1" fontId="69" fillId="0" borderId="5" xfId="0" applyNumberFormat="1" applyFont="1" applyBorder="1" applyAlignment="1" applyProtection="1">
      <alignment horizontal="center" vertical="center"/>
      <protection hidden="1"/>
    </xf>
    <xf numFmtId="1" fontId="54" fillId="0" borderId="5" xfId="0" applyNumberFormat="1" applyFont="1" applyBorder="1" applyAlignment="1" applyProtection="1">
      <alignment horizontal="center" vertical="center"/>
      <protection hidden="1"/>
    </xf>
    <xf numFmtId="3" fontId="69" fillId="0" borderId="5" xfId="0" applyNumberFormat="1" applyFont="1" applyBorder="1" applyAlignment="1" applyProtection="1">
      <alignment horizontal="center" vertical="center"/>
      <protection hidden="1"/>
    </xf>
    <xf numFmtId="0" fontId="107" fillId="0" borderId="5" xfId="0" applyFont="1" applyBorder="1" applyProtection="1">
      <protection hidden="1"/>
    </xf>
    <xf numFmtId="0" fontId="0" fillId="0" borderId="5" xfId="0" applyBorder="1" applyProtection="1">
      <protection hidden="1"/>
    </xf>
    <xf numFmtId="0" fontId="116" fillId="0" borderId="49" xfId="0" applyFont="1" applyBorder="1" applyAlignment="1" applyProtection="1">
      <alignment horizontal="left" vertical="center"/>
      <protection hidden="1"/>
    </xf>
    <xf numFmtId="0" fontId="116" fillId="0" borderId="51" xfId="0" applyFont="1" applyBorder="1" applyAlignment="1" applyProtection="1">
      <alignment horizontal="left" vertical="center"/>
      <protection hidden="1"/>
    </xf>
    <xf numFmtId="0" fontId="64" fillId="0" borderId="21" xfId="0" applyFont="1" applyBorder="1" applyAlignment="1" applyProtection="1">
      <alignment vertical="center" wrapText="1"/>
      <protection hidden="1"/>
    </xf>
    <xf numFmtId="0" fontId="64" fillId="0" borderId="52" xfId="0" applyFont="1" applyBorder="1" applyAlignment="1" applyProtection="1">
      <alignment vertical="center" wrapText="1"/>
      <protection hidden="1"/>
    </xf>
    <xf numFmtId="0" fontId="64" fillId="0" borderId="77" xfId="0" applyFont="1" applyBorder="1" applyAlignment="1" applyProtection="1">
      <alignment vertical="center" wrapText="1"/>
      <protection hidden="1"/>
    </xf>
    <xf numFmtId="0" fontId="64" fillId="0" borderId="0" xfId="0" applyFont="1" applyAlignment="1" applyProtection="1">
      <alignment vertical="center" wrapText="1"/>
      <protection hidden="1"/>
    </xf>
    <xf numFmtId="0" fontId="64" fillId="0" borderId="53" xfId="0" applyFont="1" applyBorder="1" applyAlignment="1" applyProtection="1">
      <alignment vertical="center" wrapText="1"/>
      <protection hidden="1"/>
    </xf>
    <xf numFmtId="0" fontId="64" fillId="0" borderId="41" xfId="0" applyFont="1" applyBorder="1" applyAlignment="1" applyProtection="1">
      <alignment vertical="center" wrapText="1"/>
      <protection hidden="1"/>
    </xf>
    <xf numFmtId="0" fontId="64" fillId="0" borderId="23" xfId="0" applyFont="1" applyBorder="1" applyAlignment="1" applyProtection="1">
      <alignment vertical="center" wrapText="1"/>
      <protection hidden="1"/>
    </xf>
    <xf numFmtId="0" fontId="64" fillId="0" borderId="42" xfId="0" applyFont="1" applyBorder="1" applyAlignment="1" applyProtection="1">
      <alignment vertical="center" wrapText="1"/>
      <protection hidden="1"/>
    </xf>
    <xf numFmtId="165" fontId="56" fillId="0" borderId="6" xfId="0" applyNumberFormat="1" applyFont="1" applyBorder="1" applyAlignment="1" applyProtection="1">
      <alignment horizontal="center" vertical="center"/>
      <protection hidden="1"/>
    </xf>
    <xf numFmtId="0" fontId="64" fillId="0" borderId="41" xfId="0" applyFont="1" applyBorder="1" applyAlignment="1" applyProtection="1">
      <alignment vertical="center"/>
      <protection hidden="1"/>
    </xf>
    <xf numFmtId="0" fontId="72" fillId="0" borderId="47" xfId="0" applyFont="1" applyBorder="1" applyAlignment="1" applyProtection="1">
      <alignment horizontal="center" vertical="center" textRotation="90"/>
      <protection hidden="1"/>
    </xf>
    <xf numFmtId="0" fontId="56" fillId="0" borderId="58" xfId="0" applyFont="1" applyBorder="1" applyAlignment="1" applyProtection="1">
      <alignment horizontal="center" vertical="center" textRotation="90"/>
      <protection hidden="1"/>
    </xf>
    <xf numFmtId="0" fontId="56" fillId="0" borderId="59" xfId="0" applyFont="1" applyBorder="1" applyAlignment="1" applyProtection="1">
      <alignment horizontal="center" vertical="center" textRotation="90"/>
      <protection hidden="1"/>
    </xf>
    <xf numFmtId="0" fontId="69" fillId="0" borderId="75" xfId="0" applyFont="1" applyBorder="1" applyAlignment="1" applyProtection="1">
      <alignment vertical="center"/>
      <protection hidden="1"/>
    </xf>
    <xf numFmtId="0" fontId="56" fillId="0" borderId="21" xfId="0" applyFont="1" applyBorder="1" applyAlignment="1" applyProtection="1">
      <alignment vertical="center"/>
      <protection hidden="1"/>
    </xf>
    <xf numFmtId="0" fontId="56" fillId="0" borderId="41" xfId="0" applyFont="1" applyBorder="1" applyAlignment="1" applyProtection="1">
      <alignment vertical="center"/>
      <protection hidden="1"/>
    </xf>
    <xf numFmtId="0" fontId="56" fillId="0" borderId="23" xfId="0" applyFont="1" applyBorder="1" applyAlignment="1" applyProtection="1">
      <alignment vertical="center"/>
      <protection hidden="1"/>
    </xf>
    <xf numFmtId="0" fontId="111" fillId="0" borderId="21" xfId="0" applyFont="1" applyBorder="1" applyAlignment="1" applyProtection="1">
      <alignment horizontal="left" vertical="center"/>
      <protection hidden="1"/>
    </xf>
    <xf numFmtId="0" fontId="0" fillId="0" borderId="21" xfId="0" applyBorder="1" applyAlignment="1" applyProtection="1">
      <alignment horizontal="left" vertical="center"/>
      <protection hidden="1"/>
    </xf>
    <xf numFmtId="0" fontId="0" fillId="0" borderId="79" xfId="0" applyBorder="1" applyAlignment="1" applyProtection="1">
      <alignment horizontal="left" vertical="center"/>
      <protection hidden="1"/>
    </xf>
    <xf numFmtId="0" fontId="0" fillId="0" borderId="23" xfId="0" applyBorder="1" applyAlignment="1" applyProtection="1">
      <alignment horizontal="left" vertical="center"/>
      <protection hidden="1"/>
    </xf>
    <xf numFmtId="0" fontId="0" fillId="0" borderId="83" xfId="0" applyBorder="1" applyAlignment="1" applyProtection="1">
      <alignment horizontal="left" vertical="center"/>
      <protection hidden="1"/>
    </xf>
    <xf numFmtId="0" fontId="69" fillId="0" borderId="56" xfId="0" applyFont="1" applyBorder="1" applyAlignment="1" applyProtection="1">
      <alignment vertical="center"/>
      <protection hidden="1"/>
    </xf>
    <xf numFmtId="0" fontId="70" fillId="0" borderId="34" xfId="0" applyFont="1" applyBorder="1" applyAlignment="1" applyProtection="1">
      <alignment vertical="center"/>
      <protection hidden="1"/>
    </xf>
    <xf numFmtId="0" fontId="70" fillId="0" borderId="56" xfId="0" applyFont="1" applyBorder="1" applyAlignment="1" applyProtection="1">
      <alignment vertical="center"/>
      <protection hidden="1"/>
    </xf>
    <xf numFmtId="0" fontId="72" fillId="0" borderId="21" xfId="0" applyFont="1" applyBorder="1" applyAlignment="1" applyProtection="1">
      <alignment horizontal="left" vertical="center"/>
      <protection hidden="1"/>
    </xf>
    <xf numFmtId="0" fontId="70" fillId="0" borderId="21" xfId="0" applyFont="1" applyBorder="1" applyAlignment="1" applyProtection="1">
      <alignment horizontal="left" vertical="center"/>
      <protection hidden="1"/>
    </xf>
    <xf numFmtId="0" fontId="70" fillId="0" borderId="23" xfId="0" applyFont="1" applyBorder="1" applyAlignment="1" applyProtection="1">
      <alignment horizontal="left" vertical="center"/>
      <protection hidden="1"/>
    </xf>
    <xf numFmtId="0" fontId="69" fillId="0" borderId="56" xfId="0" applyFont="1" applyBorder="1" applyAlignment="1" applyProtection="1">
      <alignment horizontal="left" vertical="center" wrapText="1"/>
      <protection hidden="1"/>
    </xf>
    <xf numFmtId="0" fontId="70" fillId="0" borderId="34" xfId="0" applyFont="1" applyBorder="1" applyAlignment="1" applyProtection="1">
      <alignment horizontal="left" vertical="center" wrapText="1"/>
      <protection hidden="1"/>
    </xf>
    <xf numFmtId="0" fontId="70" fillId="0" borderId="56" xfId="0" applyFont="1" applyBorder="1" applyAlignment="1" applyProtection="1">
      <alignment horizontal="left" vertical="center" wrapText="1"/>
      <protection hidden="1"/>
    </xf>
    <xf numFmtId="0" fontId="72" fillId="0" borderId="34" xfId="0" applyFont="1" applyBorder="1" applyAlignment="1" applyProtection="1">
      <alignment horizontal="left" vertical="top" wrapText="1"/>
      <protection hidden="1"/>
    </xf>
    <xf numFmtId="0" fontId="70" fillId="0" borderId="34" xfId="0" applyFont="1" applyBorder="1" applyProtection="1">
      <protection hidden="1"/>
    </xf>
    <xf numFmtId="0" fontId="0" fillId="0" borderId="37" xfId="0" applyBorder="1" applyProtection="1">
      <protection hidden="1"/>
    </xf>
    <xf numFmtId="0" fontId="72" fillId="0" borderId="65" xfId="0" applyFont="1" applyBorder="1" applyAlignment="1" applyProtection="1">
      <alignment horizontal="left" vertical="center"/>
      <protection hidden="1"/>
    </xf>
    <xf numFmtId="0" fontId="56" fillId="0" borderId="3" xfId="0" applyFont="1" applyBorder="1" applyAlignment="1" applyProtection="1">
      <alignment horizontal="left" vertical="center"/>
      <protection hidden="1"/>
    </xf>
    <xf numFmtId="0" fontId="56" fillId="0" borderId="45" xfId="0" applyFont="1" applyBorder="1" applyAlignment="1" applyProtection="1">
      <alignment horizontal="left" vertical="center"/>
      <protection hidden="1"/>
    </xf>
    <xf numFmtId="0" fontId="56" fillId="0" borderId="56" xfId="0" applyFont="1" applyBorder="1" applyAlignment="1" applyProtection="1">
      <alignment horizontal="left" vertical="center"/>
      <protection hidden="1"/>
    </xf>
    <xf numFmtId="0" fontId="56" fillId="0" borderId="34" xfId="0" applyFont="1" applyBorder="1" applyAlignment="1" applyProtection="1">
      <alignment horizontal="left" vertical="center"/>
      <protection hidden="1"/>
    </xf>
    <xf numFmtId="0" fontId="56" fillId="0" borderId="36" xfId="0" applyFont="1" applyBorder="1" applyAlignment="1" applyProtection="1">
      <alignment horizontal="left" vertical="center"/>
      <protection hidden="1"/>
    </xf>
    <xf numFmtId="49" fontId="69" fillId="0" borderId="60" xfId="0" applyNumberFormat="1" applyFont="1" applyBorder="1" applyAlignment="1" applyProtection="1">
      <alignment horizontal="center" vertical="center"/>
      <protection hidden="1"/>
    </xf>
    <xf numFmtId="0" fontId="105" fillId="0" borderId="45" xfId="0" applyFont="1" applyBorder="1" applyAlignment="1" applyProtection="1">
      <alignment horizontal="center" vertical="center"/>
      <protection hidden="1"/>
    </xf>
    <xf numFmtId="0" fontId="105" fillId="0" borderId="6" xfId="0" applyFont="1" applyBorder="1" applyAlignment="1" applyProtection="1">
      <alignment horizontal="center" vertical="center"/>
      <protection hidden="1"/>
    </xf>
    <xf numFmtId="0" fontId="105" fillId="0" borderId="36" xfId="0" applyFont="1" applyBorder="1" applyAlignment="1" applyProtection="1">
      <alignment horizontal="center" vertical="center"/>
      <protection hidden="1"/>
    </xf>
    <xf numFmtId="1" fontId="69" fillId="0" borderId="60" xfId="0" applyNumberFormat="1" applyFont="1" applyBorder="1" applyAlignment="1" applyProtection="1">
      <alignment horizontal="center" vertical="center"/>
      <protection hidden="1"/>
    </xf>
    <xf numFmtId="0" fontId="105" fillId="0" borderId="3" xfId="0" applyFont="1" applyBorder="1" applyAlignment="1" applyProtection="1">
      <alignment horizontal="center" vertical="center"/>
      <protection hidden="1"/>
    </xf>
    <xf numFmtId="0" fontId="105" fillId="0" borderId="61" xfId="0" applyFont="1" applyBorder="1" applyAlignment="1" applyProtection="1">
      <alignment horizontal="center" vertical="center"/>
      <protection hidden="1"/>
    </xf>
    <xf numFmtId="0" fontId="105" fillId="0" borderId="34" xfId="0" applyFont="1" applyBorder="1" applyAlignment="1" applyProtection="1">
      <alignment horizontal="center" vertical="center"/>
      <protection hidden="1"/>
    </xf>
    <xf numFmtId="0" fontId="105" fillId="0" borderId="37" xfId="0" applyFont="1" applyBorder="1" applyAlignment="1" applyProtection="1">
      <alignment horizontal="center" vertical="center"/>
      <protection hidden="1"/>
    </xf>
    <xf numFmtId="0" fontId="107" fillId="0" borderId="5" xfId="0" applyFont="1" applyBorder="1" applyAlignment="1" applyProtection="1">
      <alignment vertical="center"/>
      <protection hidden="1"/>
    </xf>
    <xf numFmtId="0" fontId="69" fillId="0" borderId="56" xfId="0" applyFont="1" applyBorder="1" applyAlignment="1" applyProtection="1">
      <alignment vertical="center" wrapText="1"/>
      <protection hidden="1"/>
    </xf>
    <xf numFmtId="0" fontId="105" fillId="0" borderId="34" xfId="0" applyFont="1" applyBorder="1" applyAlignment="1" applyProtection="1">
      <alignment vertical="center" wrapText="1"/>
      <protection hidden="1"/>
    </xf>
    <xf numFmtId="0" fontId="0" fillId="0" borderId="37" xfId="0" applyBorder="1" applyAlignment="1" applyProtection="1">
      <alignment horizontal="left" vertical="center" wrapText="1"/>
      <protection hidden="1"/>
    </xf>
    <xf numFmtId="1" fontId="105" fillId="0" borderId="5" xfId="0" applyNumberFormat="1" applyFont="1" applyBorder="1" applyAlignment="1" applyProtection="1">
      <alignment horizontal="center" vertical="center"/>
      <protection hidden="1"/>
    </xf>
    <xf numFmtId="0" fontId="64" fillId="0" borderId="46" xfId="0" applyFont="1" applyBorder="1" applyAlignment="1" applyProtection="1">
      <alignment horizontal="left" vertical="center" wrapText="1"/>
      <protection hidden="1"/>
    </xf>
    <xf numFmtId="0" fontId="64" fillId="0" borderId="5" xfId="0" applyFont="1" applyBorder="1" applyAlignment="1" applyProtection="1">
      <alignment horizontal="left" vertical="center" wrapText="1"/>
      <protection hidden="1"/>
    </xf>
    <xf numFmtId="0" fontId="64" fillId="0" borderId="46" xfId="0" applyFont="1" applyBorder="1" applyAlignment="1" applyProtection="1">
      <alignment horizontal="left" vertical="center"/>
      <protection hidden="1"/>
    </xf>
    <xf numFmtId="0" fontId="112" fillId="0" borderId="0" xfId="0" applyFont="1" applyAlignment="1" applyProtection="1">
      <alignment horizontal="center" vertical="center"/>
      <protection hidden="1"/>
    </xf>
    <xf numFmtId="0" fontId="113" fillId="0" borderId="0" xfId="0" applyFont="1" applyAlignment="1" applyProtection="1">
      <alignment horizontal="center" vertical="top"/>
      <protection hidden="1"/>
    </xf>
    <xf numFmtId="0" fontId="110" fillId="0" borderId="39" xfId="0" applyFont="1" applyBorder="1" applyAlignment="1" applyProtection="1">
      <alignment horizontal="center"/>
      <protection hidden="1"/>
    </xf>
    <xf numFmtId="0" fontId="110" fillId="0" borderId="32" xfId="0" applyFont="1" applyBorder="1" applyAlignment="1" applyProtection="1">
      <alignment horizontal="center"/>
      <protection hidden="1"/>
    </xf>
    <xf numFmtId="0" fontId="110" fillId="0" borderId="78" xfId="0" applyFont="1" applyBorder="1" applyAlignment="1" applyProtection="1">
      <alignment horizontal="center"/>
      <protection hidden="1"/>
    </xf>
    <xf numFmtId="0" fontId="114" fillId="0" borderId="77" xfId="0" applyFont="1" applyBorder="1" applyProtection="1">
      <protection hidden="1"/>
    </xf>
    <xf numFmtId="0" fontId="114" fillId="0" borderId="0" xfId="0" applyFont="1" applyProtection="1">
      <protection hidden="1"/>
    </xf>
    <xf numFmtId="0" fontId="112" fillId="0" borderId="39" xfId="0" applyFont="1" applyBorder="1" applyAlignment="1" applyProtection="1">
      <alignment horizontal="center" vertical="center"/>
      <protection hidden="1"/>
    </xf>
    <xf numFmtId="0" fontId="112" fillId="0" borderId="32" xfId="0" applyFont="1" applyBorder="1" applyAlignment="1" applyProtection="1">
      <alignment horizontal="center" vertical="center"/>
      <protection hidden="1"/>
    </xf>
    <xf numFmtId="0" fontId="112" fillId="0" borderId="78" xfId="0" applyFont="1" applyBorder="1" applyAlignment="1" applyProtection="1">
      <alignment horizontal="center" vertical="center"/>
      <protection hidden="1"/>
    </xf>
    <xf numFmtId="0" fontId="112" fillId="0" borderId="76" xfId="0" applyFont="1" applyBorder="1" applyAlignment="1" applyProtection="1">
      <alignment horizontal="center" vertical="center"/>
      <protection hidden="1"/>
    </xf>
    <xf numFmtId="0" fontId="112" fillId="0" borderId="57" xfId="0" applyFont="1" applyBorder="1" applyAlignment="1" applyProtection="1">
      <alignment horizontal="center" vertical="center"/>
      <protection hidden="1"/>
    </xf>
    <xf numFmtId="0" fontId="112" fillId="0" borderId="80" xfId="0" applyFont="1" applyBorder="1" applyAlignment="1" applyProtection="1">
      <alignment horizontal="center" vertical="center"/>
      <protection hidden="1"/>
    </xf>
    <xf numFmtId="0" fontId="110" fillId="0" borderId="77" xfId="0" applyFont="1" applyBorder="1" applyAlignment="1" applyProtection="1">
      <alignment horizontal="center"/>
      <protection hidden="1"/>
    </xf>
    <xf numFmtId="0" fontId="110" fillId="0" borderId="0" xfId="0" applyFont="1" applyAlignment="1" applyProtection="1">
      <alignment horizontal="center"/>
      <protection hidden="1"/>
    </xf>
    <xf numFmtId="0" fontId="110" fillId="0" borderId="38" xfId="0" applyFont="1" applyBorder="1" applyAlignment="1" applyProtection="1">
      <alignment horizontal="center"/>
      <protection hidden="1"/>
    </xf>
    <xf numFmtId="0" fontId="110" fillId="0" borderId="76" xfId="0" applyFont="1" applyBorder="1" applyAlignment="1" applyProtection="1">
      <alignment horizontal="center"/>
      <protection hidden="1"/>
    </xf>
    <xf numFmtId="0" fontId="110" fillId="0" borderId="57" xfId="0" applyFont="1" applyBorder="1" applyAlignment="1" applyProtection="1">
      <alignment horizontal="center"/>
      <protection hidden="1"/>
    </xf>
    <xf numFmtId="0" fontId="110" fillId="0" borderId="80" xfId="0" applyFont="1" applyBorder="1" applyAlignment="1" applyProtection="1">
      <alignment horizontal="center"/>
      <protection hidden="1"/>
    </xf>
    <xf numFmtId="0" fontId="84" fillId="0" borderId="0" xfId="0" applyFont="1" applyProtection="1">
      <protection hidden="1"/>
    </xf>
    <xf numFmtId="0" fontId="3" fillId="0" borderId="0" xfId="0" applyFont="1" applyAlignment="1" applyProtection="1">
      <alignment horizontal="right" vertical="center"/>
      <protection hidden="1"/>
    </xf>
    <xf numFmtId="0" fontId="58" fillId="0" borderId="77" xfId="0" applyFont="1" applyBorder="1" applyAlignment="1" applyProtection="1">
      <alignment horizontal="left" vertical="center" wrapText="1"/>
      <protection hidden="1"/>
    </xf>
    <xf numFmtId="0" fontId="58" fillId="0" borderId="0" xfId="0" applyFont="1" applyAlignment="1" applyProtection="1">
      <alignment horizontal="left" vertical="center" wrapText="1"/>
      <protection hidden="1"/>
    </xf>
    <xf numFmtId="0" fontId="76" fillId="0" borderId="38" xfId="0" applyFont="1" applyBorder="1" applyAlignment="1" applyProtection="1">
      <alignment horizontal="left" vertical="center" wrapText="1"/>
      <protection hidden="1"/>
    </xf>
    <xf numFmtId="0" fontId="58" fillId="0" borderId="41" xfId="0" applyFont="1" applyBorder="1" applyAlignment="1" applyProtection="1">
      <alignment horizontal="left" vertical="center" wrapText="1"/>
      <protection hidden="1"/>
    </xf>
    <xf numFmtId="0" fontId="58" fillId="0" borderId="23" xfId="0" applyFont="1" applyBorder="1" applyAlignment="1" applyProtection="1">
      <alignment horizontal="left" vertical="center" wrapText="1"/>
      <protection hidden="1"/>
    </xf>
    <xf numFmtId="0" fontId="76" fillId="0" borderId="83" xfId="0" applyFont="1" applyBorder="1" applyAlignment="1" applyProtection="1">
      <alignment horizontal="left" vertical="center" wrapText="1"/>
      <protection hidden="1"/>
    </xf>
    <xf numFmtId="0" fontId="111" fillId="0" borderId="34" xfId="0" applyFont="1" applyBorder="1" applyAlignment="1" applyProtection="1">
      <alignment horizontal="left" vertical="center"/>
      <protection hidden="1"/>
    </xf>
    <xf numFmtId="0" fontId="0" fillId="0" borderId="37" xfId="0" applyBorder="1" applyAlignment="1" applyProtection="1">
      <alignment horizontal="left" vertical="center"/>
      <protection hidden="1"/>
    </xf>
    <xf numFmtId="0" fontId="110" fillId="0" borderId="75" xfId="0" applyFont="1" applyBorder="1" applyAlignment="1" applyProtection="1">
      <alignment horizontal="left" vertical="top"/>
      <protection hidden="1"/>
    </xf>
    <xf numFmtId="0" fontId="110" fillId="0" borderId="21" xfId="0" applyFont="1" applyBorder="1" applyAlignment="1" applyProtection="1">
      <alignment horizontal="left" vertical="top"/>
      <protection hidden="1"/>
    </xf>
    <xf numFmtId="0" fontId="110" fillId="0" borderId="41" xfId="0" applyFont="1" applyBorder="1" applyAlignment="1" applyProtection="1">
      <alignment horizontal="left" vertical="top"/>
      <protection hidden="1"/>
    </xf>
    <xf numFmtId="0" fontId="110" fillId="0" borderId="23" xfId="0" applyFont="1" applyBorder="1" applyAlignment="1" applyProtection="1">
      <alignment horizontal="left" vertical="top"/>
      <protection hidden="1"/>
    </xf>
    <xf numFmtId="167" fontId="83" fillId="0" borderId="21" xfId="0" applyNumberFormat="1" applyFont="1" applyBorder="1" applyAlignment="1" applyProtection="1">
      <alignment horizontal="left" vertical="center" wrapText="1"/>
      <protection hidden="1"/>
    </xf>
    <xf numFmtId="167" fontId="71" fillId="0" borderId="21" xfId="0" applyNumberFormat="1" applyFont="1" applyBorder="1" applyAlignment="1" applyProtection="1">
      <alignment horizontal="left" vertical="center" wrapText="1"/>
      <protection hidden="1"/>
    </xf>
    <xf numFmtId="167" fontId="71" fillId="0" borderId="52" xfId="0" applyNumberFormat="1" applyFont="1" applyBorder="1" applyAlignment="1" applyProtection="1">
      <alignment horizontal="left" vertical="center" wrapText="1"/>
      <protection hidden="1"/>
    </xf>
    <xf numFmtId="167" fontId="71" fillId="0" borderId="23" xfId="0" applyNumberFormat="1" applyFont="1" applyBorder="1" applyAlignment="1" applyProtection="1">
      <alignment horizontal="left" vertical="center" wrapText="1"/>
      <protection hidden="1"/>
    </xf>
    <xf numFmtId="167" fontId="71" fillId="0" borderId="42" xfId="0" applyNumberFormat="1" applyFont="1" applyBorder="1" applyAlignment="1" applyProtection="1">
      <alignment horizontal="left" vertical="center" wrapText="1"/>
      <protection hidden="1"/>
    </xf>
    <xf numFmtId="0" fontId="69" fillId="0" borderId="49" xfId="0" applyFont="1" applyBorder="1" applyAlignment="1" applyProtection="1">
      <alignment horizontal="left" vertical="top"/>
      <protection hidden="1"/>
    </xf>
    <xf numFmtId="0" fontId="115" fillId="0" borderId="21" xfId="0" applyFont="1" applyBorder="1" applyAlignment="1" applyProtection="1">
      <alignment horizontal="left" vertical="top"/>
      <protection hidden="1"/>
    </xf>
    <xf numFmtId="0" fontId="56" fillId="0" borderId="21" xfId="0" applyFont="1" applyBorder="1" applyAlignment="1" applyProtection="1">
      <alignment horizontal="left" vertical="top"/>
      <protection hidden="1"/>
    </xf>
    <xf numFmtId="0" fontId="115" fillId="0" borderId="51" xfId="0" applyFont="1" applyBorder="1" applyAlignment="1" applyProtection="1">
      <alignment horizontal="left" vertical="top"/>
      <protection hidden="1"/>
    </xf>
    <xf numFmtId="0" fontId="115" fillId="0" borderId="23" xfId="0" applyFont="1" applyBorder="1" applyAlignment="1" applyProtection="1">
      <alignment horizontal="left" vertical="top"/>
      <protection hidden="1"/>
    </xf>
    <xf numFmtId="0" fontId="56" fillId="0" borderId="23" xfId="0" applyFont="1" applyBorder="1" applyAlignment="1" applyProtection="1">
      <alignment horizontal="left" vertical="top"/>
      <protection hidden="1"/>
    </xf>
    <xf numFmtId="0" fontId="71" fillId="0" borderId="21" xfId="0" applyFont="1" applyBorder="1" applyAlignment="1" applyProtection="1">
      <alignment horizontal="left" vertical="center"/>
      <protection hidden="1"/>
    </xf>
    <xf numFmtId="0" fontId="67" fillId="0" borderId="21" xfId="0" applyFont="1" applyBorder="1" applyAlignment="1" applyProtection="1">
      <alignment horizontal="left" vertical="center"/>
      <protection hidden="1"/>
    </xf>
    <xf numFmtId="0" fontId="67" fillId="0" borderId="79" xfId="0" applyFont="1" applyBorder="1" applyAlignment="1" applyProtection="1">
      <alignment horizontal="left" vertical="center"/>
      <protection hidden="1"/>
    </xf>
    <xf numFmtId="0" fontId="67" fillId="0" borderId="23" xfId="0" applyFont="1" applyBorder="1" applyAlignment="1" applyProtection="1">
      <alignment horizontal="left" vertical="center"/>
      <protection hidden="1"/>
    </xf>
    <xf numFmtId="0" fontId="67" fillId="0" borderId="83" xfId="0" applyFont="1" applyBorder="1" applyAlignment="1" applyProtection="1">
      <alignment horizontal="left" vertical="center"/>
      <protection hidden="1"/>
    </xf>
    <xf numFmtId="0" fontId="72" fillId="0" borderId="0" xfId="0" applyFont="1" applyAlignment="1" applyProtection="1">
      <alignment horizontal="center" vertical="center"/>
      <protection hidden="1"/>
    </xf>
    <xf numFmtId="0" fontId="72" fillId="0" borderId="0" xfId="0" applyFont="1" applyAlignment="1" applyProtection="1">
      <alignment horizontal="center"/>
      <protection hidden="1"/>
    </xf>
    <xf numFmtId="0" fontId="69" fillId="0" borderId="39" xfId="0" applyFont="1" applyBorder="1" applyAlignment="1" applyProtection="1">
      <alignment horizontal="left" vertical="top" wrapText="1"/>
      <protection hidden="1"/>
    </xf>
    <xf numFmtId="0" fontId="69" fillId="0" borderId="32" xfId="0" applyFont="1" applyBorder="1" applyAlignment="1" applyProtection="1">
      <alignment horizontal="left" vertical="top" wrapText="1"/>
      <protection hidden="1"/>
    </xf>
    <xf numFmtId="0" fontId="56" fillId="0" borderId="78" xfId="0" applyFont="1" applyBorder="1" applyAlignment="1" applyProtection="1">
      <alignment horizontal="left" vertical="top" wrapText="1"/>
      <protection hidden="1"/>
    </xf>
    <xf numFmtId="0" fontId="71" fillId="0" borderId="77" xfId="0" applyFont="1" applyBorder="1" applyAlignment="1" applyProtection="1">
      <alignment horizontal="left" vertical="center" wrapText="1"/>
      <protection hidden="1"/>
    </xf>
    <xf numFmtId="0" fontId="71" fillId="0" borderId="0" xfId="0" applyFont="1" applyAlignment="1" applyProtection="1">
      <alignment horizontal="left" vertical="center" wrapText="1"/>
      <protection hidden="1"/>
    </xf>
    <xf numFmtId="0" fontId="67" fillId="0" borderId="38" xfId="0" applyFont="1" applyBorder="1" applyAlignment="1" applyProtection="1">
      <alignment horizontal="left" vertical="center" wrapText="1"/>
      <protection hidden="1"/>
    </xf>
    <xf numFmtId="0" fontId="71" fillId="0" borderId="41" xfId="0" applyFont="1" applyBorder="1" applyAlignment="1" applyProtection="1">
      <alignment horizontal="left" vertical="center" wrapText="1"/>
      <protection hidden="1"/>
    </xf>
    <xf numFmtId="0" fontId="71" fillId="0" borderId="23" xfId="0" applyFont="1" applyBorder="1" applyAlignment="1" applyProtection="1">
      <alignment horizontal="left" vertical="center" wrapText="1"/>
      <protection hidden="1"/>
    </xf>
    <xf numFmtId="0" fontId="67" fillId="0" borderId="83" xfId="0" applyFont="1" applyBorder="1" applyAlignment="1" applyProtection="1">
      <alignment horizontal="left" vertical="center" wrapText="1"/>
      <protection hidden="1"/>
    </xf>
    <xf numFmtId="0" fontId="69" fillId="0" borderId="75" xfId="0" applyFont="1" applyBorder="1" applyAlignment="1" applyProtection="1">
      <alignment horizontal="left" vertical="top" wrapText="1"/>
      <protection hidden="1"/>
    </xf>
    <xf numFmtId="0" fontId="69" fillId="0" borderId="21" xfId="0" applyFont="1" applyBorder="1" applyAlignment="1" applyProtection="1">
      <alignment horizontal="left" vertical="top" wrapText="1"/>
      <protection hidden="1"/>
    </xf>
    <xf numFmtId="0" fontId="56" fillId="0" borderId="79" xfId="0" applyFont="1" applyBorder="1" applyAlignment="1" applyProtection="1">
      <alignment horizontal="left" vertical="top" wrapText="1"/>
      <protection hidden="1"/>
    </xf>
    <xf numFmtId="0" fontId="107" fillId="0" borderId="60" xfId="0" applyFont="1" applyBorder="1" applyAlignment="1" applyProtection="1">
      <alignment horizontal="left"/>
      <protection hidden="1"/>
    </xf>
    <xf numFmtId="0" fontId="0" fillId="0" borderId="3" xfId="0" applyBorder="1" applyAlignment="1" applyProtection="1">
      <alignment horizontal="left"/>
      <protection hidden="1"/>
    </xf>
    <xf numFmtId="0" fontId="107" fillId="0" borderId="49" xfId="0" applyFont="1" applyBorder="1" applyAlignment="1" applyProtection="1">
      <alignment horizontal="left"/>
      <protection hidden="1"/>
    </xf>
    <xf numFmtId="0" fontId="0" fillId="0" borderId="21" xfId="0" applyBorder="1" applyAlignment="1" applyProtection="1">
      <alignment horizontal="left"/>
      <protection hidden="1"/>
    </xf>
    <xf numFmtId="0" fontId="0" fillId="0" borderId="51" xfId="0" applyBorder="1" applyAlignment="1" applyProtection="1">
      <alignment horizontal="left"/>
      <protection hidden="1"/>
    </xf>
    <xf numFmtId="0" fontId="0" fillId="0" borderId="23" xfId="0" applyBorder="1" applyAlignment="1" applyProtection="1">
      <alignment horizontal="left"/>
      <protection hidden="1"/>
    </xf>
    <xf numFmtId="0" fontId="69" fillId="0" borderId="52" xfId="0" applyFont="1" applyBorder="1" applyAlignment="1" applyProtection="1">
      <alignment horizontal="center" vertical="center"/>
      <protection hidden="1"/>
    </xf>
    <xf numFmtId="0" fontId="0" fillId="0" borderId="42" xfId="0" applyBorder="1" applyAlignment="1" applyProtection="1">
      <alignment horizontal="center" vertical="center"/>
      <protection hidden="1"/>
    </xf>
    <xf numFmtId="49" fontId="59" fillId="0" borderId="9" xfId="0" applyNumberFormat="1" applyFont="1"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69" fillId="0" borderId="75" xfId="0" applyFont="1" applyBorder="1" applyAlignment="1" applyProtection="1">
      <alignment horizontal="center" vertical="center"/>
      <protection hidden="1"/>
    </xf>
    <xf numFmtId="0" fontId="105" fillId="0" borderId="21" xfId="0" applyFont="1" applyBorder="1" applyAlignment="1" applyProtection="1">
      <alignment horizontal="center" vertical="center"/>
      <protection hidden="1"/>
    </xf>
    <xf numFmtId="0" fontId="105" fillId="0" borderId="52" xfId="0" applyFont="1" applyBorder="1" applyAlignment="1" applyProtection="1">
      <alignment horizontal="center" vertical="center"/>
      <protection hidden="1"/>
    </xf>
    <xf numFmtId="0" fontId="105" fillId="0" borderId="41" xfId="0" applyFont="1" applyBorder="1" applyAlignment="1" applyProtection="1">
      <alignment horizontal="center" vertical="center"/>
      <protection hidden="1"/>
    </xf>
    <xf numFmtId="0" fontId="105" fillId="0" borderId="23" xfId="0" applyFont="1" applyBorder="1" applyAlignment="1" applyProtection="1">
      <alignment horizontal="center" vertical="center"/>
      <protection hidden="1"/>
    </xf>
    <xf numFmtId="0" fontId="105" fillId="0" borderId="42" xfId="0" applyFont="1" applyBorder="1" applyAlignment="1" applyProtection="1">
      <alignment horizontal="center" vertical="center"/>
      <protection hidden="1"/>
    </xf>
    <xf numFmtId="0" fontId="69" fillId="0" borderId="21" xfId="0" applyFont="1" applyBorder="1" applyAlignment="1" applyProtection="1">
      <alignment horizontal="center" vertical="center"/>
      <protection hidden="1"/>
    </xf>
    <xf numFmtId="165" fontId="105" fillId="0" borderId="52" xfId="0" applyNumberFormat="1" applyFont="1" applyBorder="1" applyAlignment="1" applyProtection="1">
      <alignment horizontal="center" vertical="center"/>
      <protection hidden="1"/>
    </xf>
    <xf numFmtId="165" fontId="105" fillId="0" borderId="23" xfId="0" applyNumberFormat="1" applyFont="1" applyBorder="1" applyAlignment="1" applyProtection="1">
      <alignment horizontal="center" vertical="center"/>
      <protection hidden="1"/>
    </xf>
    <xf numFmtId="165" fontId="105" fillId="0" borderId="42" xfId="0" applyNumberFormat="1" applyFont="1" applyBorder="1" applyAlignment="1" applyProtection="1">
      <alignment horizontal="center" vertical="center"/>
      <protection hidden="1"/>
    </xf>
    <xf numFmtId="3" fontId="69" fillId="0" borderId="49" xfId="0" applyNumberFormat="1" applyFont="1" applyBorder="1" applyAlignment="1" applyProtection="1">
      <alignment horizontal="center" vertical="center"/>
      <protection hidden="1"/>
    </xf>
    <xf numFmtId="0" fontId="105" fillId="0" borderId="79" xfId="0" applyFont="1" applyBorder="1" applyAlignment="1" applyProtection="1">
      <alignment horizontal="center" vertical="center"/>
      <protection hidden="1"/>
    </xf>
    <xf numFmtId="0" fontId="105" fillId="0" borderId="51" xfId="0" applyFont="1" applyBorder="1" applyAlignment="1" applyProtection="1">
      <alignment horizontal="center" vertical="center"/>
      <protection hidden="1"/>
    </xf>
    <xf numFmtId="0" fontId="105" fillId="0" borderId="83" xfId="0" applyFont="1" applyBorder="1" applyAlignment="1" applyProtection="1">
      <alignment horizontal="center" vertical="center"/>
      <protection hidden="1"/>
    </xf>
    <xf numFmtId="3" fontId="83" fillId="0" borderId="5" xfId="0" applyNumberFormat="1" applyFont="1" applyBorder="1" applyAlignment="1" applyProtection="1">
      <alignment horizontal="right" vertical="center" wrapText="1"/>
      <protection hidden="1"/>
    </xf>
    <xf numFmtId="0" fontId="0" fillId="0" borderId="5" xfId="0" applyBorder="1" applyAlignment="1" applyProtection="1">
      <alignment horizontal="right" vertical="center" wrapText="1"/>
      <protection hidden="1"/>
    </xf>
    <xf numFmtId="0" fontId="0" fillId="0" borderId="2" xfId="0" applyBorder="1" applyAlignment="1" applyProtection="1">
      <alignment horizontal="right" vertical="center" wrapText="1"/>
      <protection hidden="1"/>
    </xf>
    <xf numFmtId="0" fontId="106" fillId="0" borderId="46" xfId="0" applyFont="1" applyBorder="1" applyAlignment="1" applyProtection="1">
      <alignment horizontal="left" vertical="top" wrapText="1"/>
      <protection hidden="1"/>
    </xf>
    <xf numFmtId="0" fontId="69" fillId="0" borderId="48" xfId="0" applyFont="1" applyBorder="1" applyAlignment="1" applyProtection="1">
      <alignment vertical="center"/>
      <protection hidden="1"/>
    </xf>
    <xf numFmtId="0" fontId="105" fillId="0" borderId="4" xfId="0" applyFont="1" applyBorder="1" applyAlignment="1" applyProtection="1">
      <alignment vertical="center"/>
      <protection hidden="1"/>
    </xf>
    <xf numFmtId="0" fontId="105" fillId="0" borderId="46" xfId="0" applyFont="1" applyBorder="1" applyAlignment="1" applyProtection="1">
      <alignment vertical="center"/>
      <protection hidden="1"/>
    </xf>
    <xf numFmtId="0" fontId="105" fillId="0" borderId="5" xfId="0" applyFont="1" applyBorder="1" applyAlignment="1" applyProtection="1">
      <alignment vertical="center"/>
      <protection hidden="1"/>
    </xf>
    <xf numFmtId="49" fontId="69" fillId="0" borderId="32" xfId="0" applyNumberFormat="1" applyFont="1" applyBorder="1" applyAlignment="1" applyProtection="1">
      <alignment horizontal="center" vertical="center"/>
      <protection hidden="1"/>
    </xf>
    <xf numFmtId="0" fontId="105" fillId="0" borderId="81" xfId="0" applyFont="1" applyBorder="1" applyAlignment="1" applyProtection="1">
      <alignment horizontal="center" vertical="center"/>
      <protection hidden="1"/>
    </xf>
    <xf numFmtId="3" fontId="69" fillId="0" borderId="82" xfId="0" applyNumberFormat="1" applyFont="1" applyBorder="1" applyAlignment="1" applyProtection="1">
      <alignment horizontal="center" vertical="center"/>
      <protection hidden="1"/>
    </xf>
    <xf numFmtId="0" fontId="105" fillId="0" borderId="32" xfId="0" applyFont="1" applyBorder="1" applyAlignment="1" applyProtection="1">
      <alignment horizontal="center" vertical="center"/>
      <protection hidden="1"/>
    </xf>
    <xf numFmtId="0" fontId="105" fillId="0" borderId="78" xfId="0" applyFont="1" applyBorder="1" applyAlignment="1" applyProtection="1">
      <alignment horizontal="center" vertical="center"/>
      <protection hidden="1"/>
    </xf>
    <xf numFmtId="0" fontId="107" fillId="0" borderId="5" xfId="0" applyFont="1" applyBorder="1" applyAlignment="1" applyProtection="1">
      <alignment horizontal="left" vertical="center"/>
      <protection hidden="1"/>
    </xf>
    <xf numFmtId="0" fontId="70" fillId="0" borderId="46" xfId="0" applyFont="1" applyBorder="1" applyProtection="1">
      <protection hidden="1"/>
    </xf>
    <xf numFmtId="0" fontId="0" fillId="0" borderId="54" xfId="0" applyBorder="1" applyProtection="1">
      <protection hidden="1"/>
    </xf>
    <xf numFmtId="3" fontId="71" fillId="0" borderId="5" xfId="0" applyNumberFormat="1" applyFont="1" applyBorder="1" applyProtection="1">
      <protection hidden="1"/>
    </xf>
    <xf numFmtId="0" fontId="67" fillId="0" borderId="5" xfId="0" applyFont="1" applyBorder="1" applyProtection="1">
      <protection hidden="1"/>
    </xf>
    <xf numFmtId="0" fontId="67" fillId="0" borderId="2" xfId="0" applyFont="1" applyBorder="1" applyProtection="1">
      <protection hidden="1"/>
    </xf>
    <xf numFmtId="0" fontId="67" fillId="0" borderId="7" xfId="0" applyFont="1" applyBorder="1" applyProtection="1">
      <protection hidden="1"/>
    </xf>
    <xf numFmtId="0" fontId="67" fillId="0" borderId="10" xfId="0" applyFont="1" applyBorder="1" applyProtection="1">
      <protection hidden="1"/>
    </xf>
    <xf numFmtId="0" fontId="70" fillId="0" borderId="46" xfId="0" applyFont="1" applyBorder="1" applyAlignment="1" applyProtection="1">
      <alignment horizontal="center" vertical="center" textRotation="90"/>
      <protection hidden="1"/>
    </xf>
    <xf numFmtId="3" fontId="73" fillId="0" borderId="5" xfId="0" applyNumberFormat="1" applyFont="1" applyBorder="1" applyAlignment="1" applyProtection="1">
      <alignment horizontal="center" vertical="center"/>
      <protection hidden="1"/>
    </xf>
    <xf numFmtId="0" fontId="73" fillId="0" borderId="5" xfId="0" applyFont="1" applyBorder="1" applyAlignment="1" applyProtection="1">
      <alignment horizontal="center" vertical="center"/>
      <protection hidden="1"/>
    </xf>
    <xf numFmtId="0" fontId="73" fillId="0" borderId="2" xfId="0" applyFont="1" applyBorder="1" applyAlignment="1" applyProtection="1">
      <alignment horizontal="center" vertical="center"/>
      <protection hidden="1"/>
    </xf>
    <xf numFmtId="0" fontId="73" fillId="0" borderId="46" xfId="0" applyFont="1" applyBorder="1" applyAlignment="1" applyProtection="1">
      <alignment horizontal="center" vertical="center"/>
      <protection hidden="1"/>
    </xf>
    <xf numFmtId="0" fontId="56" fillId="0" borderId="5" xfId="0" applyFont="1" applyBorder="1" applyAlignment="1" applyProtection="1">
      <alignment horizontal="center" vertical="center"/>
      <protection hidden="1"/>
    </xf>
    <xf numFmtId="0" fontId="56" fillId="0" borderId="5" xfId="0" applyFont="1" applyBorder="1" applyAlignment="1" applyProtection="1">
      <alignment vertical="center"/>
      <protection hidden="1"/>
    </xf>
    <xf numFmtId="0" fontId="56" fillId="0" borderId="2" xfId="0" applyFont="1" applyBorder="1" applyAlignment="1" applyProtection="1">
      <alignment horizontal="center" vertical="center"/>
      <protection hidden="1"/>
    </xf>
    <xf numFmtId="0" fontId="56" fillId="0" borderId="2" xfId="0" applyFont="1" applyBorder="1" applyAlignment="1" applyProtection="1">
      <alignment vertical="center"/>
      <protection hidden="1"/>
    </xf>
    <xf numFmtId="0" fontId="69" fillId="0" borderId="46" xfId="0" applyFont="1" applyBorder="1" applyAlignment="1" applyProtection="1">
      <alignment horizontal="center" vertical="center"/>
      <protection hidden="1"/>
    </xf>
    <xf numFmtId="0" fontId="107" fillId="0" borderId="46" xfId="0" applyFont="1" applyBorder="1" applyAlignment="1" applyProtection="1">
      <alignment horizontal="left" vertical="center" wrapText="1"/>
      <protection hidden="1"/>
    </xf>
    <xf numFmtId="3" fontId="67" fillId="0" borderId="34" xfId="0" applyNumberFormat="1" applyFont="1" applyBorder="1" applyAlignment="1" applyProtection="1">
      <alignment horizontal="right" vertical="center"/>
      <protection hidden="1"/>
    </xf>
    <xf numFmtId="0" fontId="67" fillId="0" borderId="37" xfId="0" applyFont="1" applyBorder="1" applyAlignment="1" applyProtection="1">
      <alignment horizontal="right" vertical="center"/>
      <protection hidden="1"/>
    </xf>
    <xf numFmtId="0" fontId="69" fillId="0" borderId="77" xfId="0" applyFont="1" applyBorder="1" applyAlignment="1" applyProtection="1">
      <alignment vertical="center" wrapText="1"/>
      <protection hidden="1"/>
    </xf>
    <xf numFmtId="0" fontId="56" fillId="0" borderId="0" xfId="0" applyFont="1" applyAlignment="1" applyProtection="1">
      <alignment vertical="center" wrapText="1"/>
      <protection hidden="1"/>
    </xf>
    <xf numFmtId="0" fontId="56" fillId="0" borderId="76" xfId="0" applyFont="1" applyBorder="1" applyAlignment="1" applyProtection="1">
      <alignment vertical="center" wrapText="1"/>
      <protection hidden="1"/>
    </xf>
    <xf numFmtId="0" fontId="56" fillId="0" borderId="57" xfId="0" applyFont="1" applyBorder="1" applyAlignment="1" applyProtection="1">
      <alignment vertical="center" wrapText="1"/>
      <protection hidden="1"/>
    </xf>
    <xf numFmtId="0" fontId="110" fillId="0" borderId="0" xfId="0" applyFont="1" applyAlignment="1" applyProtection="1">
      <alignment horizontal="left" wrapText="1"/>
      <protection hidden="1"/>
    </xf>
    <xf numFmtId="0" fontId="76" fillId="0" borderId="0" xfId="0" applyFont="1" applyProtection="1">
      <protection hidden="1"/>
    </xf>
    <xf numFmtId="0" fontId="110" fillId="0" borderId="57" xfId="0" applyFont="1" applyBorder="1" applyAlignment="1" applyProtection="1">
      <alignment horizontal="left" wrapText="1"/>
      <protection hidden="1"/>
    </xf>
    <xf numFmtId="0" fontId="111" fillId="0" borderId="57" xfId="0" applyFont="1" applyBorder="1" applyProtection="1">
      <protection hidden="1"/>
    </xf>
    <xf numFmtId="0" fontId="76" fillId="0" borderId="57" xfId="0" applyFont="1" applyBorder="1" applyProtection="1">
      <protection hidden="1"/>
    </xf>
    <xf numFmtId="0" fontId="69" fillId="0" borderId="0" xfId="0" applyFont="1" applyAlignment="1" applyProtection="1">
      <alignment horizontal="right" vertical="center" wrapText="1"/>
      <protection hidden="1"/>
    </xf>
    <xf numFmtId="0" fontId="56" fillId="0" borderId="0" xfId="0" applyFont="1" applyAlignment="1" applyProtection="1">
      <alignment horizontal="right" vertical="center" wrapText="1"/>
      <protection hidden="1"/>
    </xf>
    <xf numFmtId="0" fontId="56" fillId="0" borderId="57" xfId="0" applyFont="1" applyBorder="1" applyAlignment="1" applyProtection="1">
      <alignment horizontal="right" vertical="center" wrapText="1"/>
      <protection hidden="1"/>
    </xf>
    <xf numFmtId="0" fontId="6" fillId="0" borderId="21" xfId="0" applyFont="1" applyBorder="1" applyAlignment="1" applyProtection="1">
      <alignment horizontal="center" vertical="center"/>
      <protection hidden="1"/>
    </xf>
    <xf numFmtId="0" fontId="6" fillId="0" borderId="52" xfId="0" applyFont="1" applyBorder="1" applyAlignment="1" applyProtection="1">
      <alignment horizontal="center" vertical="center"/>
      <protection hidden="1"/>
    </xf>
    <xf numFmtId="0" fontId="6" fillId="0" borderId="57" xfId="0" applyFont="1" applyBorder="1" applyAlignment="1" applyProtection="1">
      <alignment horizontal="center" vertical="center"/>
      <protection hidden="1"/>
    </xf>
    <xf numFmtId="0" fontId="6" fillId="0" borderId="73" xfId="0" applyFont="1" applyBorder="1" applyAlignment="1" applyProtection="1">
      <alignment horizontal="center" vertical="center"/>
      <protection hidden="1"/>
    </xf>
    <xf numFmtId="3" fontId="69" fillId="0" borderId="50" xfId="0" applyNumberFormat="1" applyFont="1" applyBorder="1" applyAlignment="1" applyProtection="1">
      <alignment horizontal="right" vertical="center" wrapText="1"/>
      <protection hidden="1"/>
    </xf>
    <xf numFmtId="0" fontId="105" fillId="0" borderId="0" xfId="0" applyFont="1" applyAlignment="1" applyProtection="1">
      <alignment horizontal="right" vertical="center" wrapText="1"/>
      <protection hidden="1"/>
    </xf>
    <xf numFmtId="0" fontId="105" fillId="0" borderId="72" xfId="0" applyFont="1" applyBorder="1" applyAlignment="1" applyProtection="1">
      <alignment horizontal="right" vertical="center" wrapText="1"/>
      <protection hidden="1"/>
    </xf>
    <xf numFmtId="0" fontId="105" fillId="0" borderId="57" xfId="0" applyFont="1" applyBorder="1" applyAlignment="1" applyProtection="1">
      <alignment horizontal="right" vertical="center" wrapText="1"/>
      <protection hidden="1"/>
    </xf>
    <xf numFmtId="0" fontId="67" fillId="0" borderId="79" xfId="0" applyFont="1" applyBorder="1" applyAlignment="1" applyProtection="1">
      <alignment horizontal="center" vertical="center"/>
      <protection hidden="1"/>
    </xf>
    <xf numFmtId="0" fontId="67" fillId="0" borderId="80" xfId="0" applyFont="1" applyBorder="1" applyAlignment="1" applyProtection="1">
      <alignment horizontal="center" vertical="center"/>
      <protection hidden="1"/>
    </xf>
    <xf numFmtId="0" fontId="31" fillId="0" borderId="32" xfId="0" applyFont="1" applyBorder="1" applyAlignment="1" applyProtection="1">
      <alignment vertical="top" wrapText="1"/>
      <protection hidden="1"/>
    </xf>
    <xf numFmtId="0" fontId="108" fillId="0" borderId="32" xfId="0" applyFont="1" applyBorder="1" applyAlignment="1" applyProtection="1">
      <alignment vertical="top" wrapText="1"/>
      <protection hidden="1"/>
    </xf>
    <xf numFmtId="0" fontId="109" fillId="0" borderId="32" xfId="0" applyFont="1" applyBorder="1" applyAlignment="1" applyProtection="1">
      <alignment vertical="top" wrapText="1"/>
      <protection hidden="1"/>
    </xf>
    <xf numFmtId="0" fontId="108" fillId="0" borderId="0" xfId="0" applyFont="1" applyAlignment="1" applyProtection="1">
      <alignment vertical="top" wrapText="1"/>
      <protection hidden="1"/>
    </xf>
    <xf numFmtId="0" fontId="109" fillId="0" borderId="0" xfId="0" applyFont="1" applyAlignment="1" applyProtection="1">
      <alignment vertical="top" wrapText="1"/>
      <protection hidden="1"/>
    </xf>
    <xf numFmtId="0" fontId="69" fillId="0" borderId="56" xfId="0" applyFont="1" applyBorder="1" applyAlignment="1" applyProtection="1">
      <alignment horizontal="center" vertical="center"/>
      <protection hidden="1"/>
    </xf>
    <xf numFmtId="0" fontId="69" fillId="0" borderId="34" xfId="0" applyFont="1" applyBorder="1" applyAlignment="1" applyProtection="1">
      <alignment horizontal="center" vertical="center"/>
      <protection hidden="1"/>
    </xf>
    <xf numFmtId="0" fontId="69" fillId="0" borderId="36" xfId="0" applyFont="1" applyBorder="1" applyAlignment="1" applyProtection="1">
      <alignment horizontal="center" vertical="center"/>
      <protection hidden="1"/>
    </xf>
    <xf numFmtId="0" fontId="69" fillId="0" borderId="6" xfId="0" applyFont="1" applyBorder="1" applyAlignment="1" applyProtection="1">
      <alignment horizontal="center" vertical="center"/>
      <protection hidden="1"/>
    </xf>
    <xf numFmtId="0" fontId="56" fillId="0" borderId="37" xfId="0" applyFont="1" applyBorder="1" applyAlignment="1" applyProtection="1">
      <alignment horizontal="center" vertical="center"/>
      <protection hidden="1"/>
    </xf>
    <xf numFmtId="0" fontId="110" fillId="0" borderId="0" xfId="0" applyFont="1" applyProtection="1">
      <protection hidden="1"/>
    </xf>
    <xf numFmtId="0" fontId="110" fillId="0" borderId="57" xfId="0" applyFont="1" applyBorder="1" applyProtection="1">
      <protection hidden="1"/>
    </xf>
    <xf numFmtId="3" fontId="71" fillId="0" borderId="5" xfId="0" applyNumberFormat="1" applyFont="1" applyBorder="1" applyAlignment="1" applyProtection="1">
      <alignment horizontal="right" vertical="center" wrapText="1"/>
      <protection hidden="1"/>
    </xf>
    <xf numFmtId="0" fontId="0" fillId="0" borderId="7" xfId="0" applyBorder="1" applyAlignment="1" applyProtection="1">
      <alignment horizontal="right" vertical="center" wrapText="1"/>
      <protection hidden="1"/>
    </xf>
    <xf numFmtId="0" fontId="0" fillId="0" borderId="10" xfId="0" applyBorder="1" applyAlignment="1" applyProtection="1">
      <alignment horizontal="right" vertical="center" wrapText="1"/>
      <protection hidden="1"/>
    </xf>
    <xf numFmtId="0" fontId="77" fillId="0" borderId="5" xfId="0" applyFont="1" applyBorder="1" applyAlignment="1" applyProtection="1">
      <alignment horizontal="center" vertical="center" wrapText="1"/>
      <protection hidden="1"/>
    </xf>
    <xf numFmtId="0" fontId="64" fillId="0" borderId="7" xfId="0" applyFont="1" applyBorder="1" applyAlignment="1" applyProtection="1">
      <alignment horizontal="center" vertical="center" wrapText="1"/>
      <protection hidden="1"/>
    </xf>
    <xf numFmtId="3" fontId="103" fillId="0" borderId="39" xfId="0" applyNumberFormat="1" applyFont="1" applyBorder="1" applyAlignment="1" applyProtection="1">
      <alignment horizontal="left" vertical="center"/>
      <protection hidden="1"/>
    </xf>
    <xf numFmtId="0" fontId="0" fillId="0" borderId="78" xfId="0" applyBorder="1" applyProtection="1">
      <protection hidden="1"/>
    </xf>
    <xf numFmtId="0" fontId="104" fillId="0" borderId="48" xfId="0" applyFont="1" applyBorder="1" applyAlignment="1" applyProtection="1">
      <alignment horizontal="left" vertical="center"/>
      <protection hidden="1"/>
    </xf>
    <xf numFmtId="0" fontId="0" fillId="0" borderId="4" xfId="0" applyBorder="1" applyAlignment="1" applyProtection="1">
      <alignment vertical="center"/>
      <protection hidden="1"/>
    </xf>
    <xf numFmtId="0" fontId="56" fillId="0" borderId="4" xfId="0" applyFont="1" applyBorder="1" applyAlignment="1" applyProtection="1">
      <alignment horizontal="center" vertical="center"/>
      <protection hidden="1"/>
    </xf>
    <xf numFmtId="0" fontId="56" fillId="0" borderId="1" xfId="0" applyFont="1" applyBorder="1" applyAlignment="1" applyProtection="1">
      <alignment horizontal="center" vertical="center"/>
      <protection hidden="1"/>
    </xf>
    <xf numFmtId="0" fontId="102" fillId="0" borderId="75" xfId="0" applyFont="1" applyBorder="1" applyAlignment="1" applyProtection="1">
      <alignment horizontal="left" vertical="top" wrapText="1"/>
      <protection hidden="1"/>
    </xf>
    <xf numFmtId="0" fontId="102" fillId="0" borderId="21" xfId="0" applyFont="1" applyBorder="1" applyAlignment="1" applyProtection="1">
      <alignment horizontal="left" vertical="top" wrapText="1"/>
      <protection hidden="1"/>
    </xf>
    <xf numFmtId="0" fontId="102" fillId="0" borderId="52" xfId="0" applyFont="1" applyBorder="1" applyAlignment="1" applyProtection="1">
      <alignment horizontal="left" vertical="top" wrapText="1"/>
      <protection hidden="1"/>
    </xf>
    <xf numFmtId="0" fontId="102" fillId="0" borderId="77" xfId="0" applyFont="1" applyBorder="1" applyAlignment="1" applyProtection="1">
      <alignment horizontal="left" vertical="top" wrapText="1"/>
      <protection hidden="1"/>
    </xf>
    <xf numFmtId="0" fontId="102" fillId="0" borderId="0" xfId="0" applyFont="1" applyAlignment="1" applyProtection="1">
      <alignment horizontal="left" vertical="top" wrapText="1"/>
      <protection hidden="1"/>
    </xf>
    <xf numFmtId="0" fontId="102" fillId="0" borderId="53" xfId="0" applyFont="1" applyBorder="1" applyAlignment="1" applyProtection="1">
      <alignment horizontal="left" vertical="top" wrapText="1"/>
      <protection hidden="1"/>
    </xf>
    <xf numFmtId="0" fontId="102" fillId="0" borderId="41" xfId="0" applyFont="1" applyBorder="1" applyAlignment="1" applyProtection="1">
      <alignment horizontal="left" vertical="top" wrapText="1"/>
      <protection hidden="1"/>
    </xf>
    <xf numFmtId="0" fontId="102" fillId="0" borderId="23" xfId="0" applyFont="1" applyBorder="1" applyAlignment="1" applyProtection="1">
      <alignment horizontal="left" vertical="top" wrapText="1"/>
      <protection hidden="1"/>
    </xf>
    <xf numFmtId="0" fontId="102" fillId="0" borderId="42" xfId="0" applyFont="1" applyBorder="1" applyAlignment="1" applyProtection="1">
      <alignment horizontal="left" vertical="top" wrapText="1"/>
      <protection hidden="1"/>
    </xf>
    <xf numFmtId="0" fontId="0" fillId="0" borderId="7" xfId="0" applyBorder="1" applyAlignment="1" applyProtection="1">
      <alignment horizontal="center" vertical="center" wrapText="1"/>
      <protection hidden="1"/>
    </xf>
    <xf numFmtId="0" fontId="106" fillId="0" borderId="46" xfId="0" applyFont="1" applyBorder="1" applyAlignment="1" applyProtection="1">
      <alignment horizontal="center" vertical="center" textRotation="90" wrapText="1"/>
      <protection hidden="1"/>
    </xf>
    <xf numFmtId="0" fontId="106" fillId="0" borderId="5" xfId="0" applyFont="1" applyBorder="1" applyAlignment="1" applyProtection="1">
      <alignment horizontal="center" vertical="center" textRotation="90"/>
      <protection hidden="1"/>
    </xf>
    <xf numFmtId="0" fontId="106" fillId="0" borderId="46" xfId="0" applyFont="1" applyBorder="1" applyAlignment="1" applyProtection="1">
      <alignment horizontal="center" vertical="center" textRotation="90"/>
      <protection hidden="1"/>
    </xf>
    <xf numFmtId="0" fontId="106" fillId="0" borderId="47" xfId="0" applyFont="1" applyBorder="1" applyAlignment="1" applyProtection="1">
      <alignment horizontal="center" vertical="center" textRotation="90"/>
      <protection hidden="1"/>
    </xf>
    <xf numFmtId="0" fontId="106" fillId="0" borderId="33" xfId="0" applyFont="1" applyBorder="1" applyAlignment="1" applyProtection="1">
      <alignment horizontal="center" vertical="center" textRotation="90"/>
      <protection hidden="1"/>
    </xf>
    <xf numFmtId="0" fontId="77" fillId="0" borderId="46" xfId="0" applyFont="1" applyBorder="1" applyAlignment="1" applyProtection="1">
      <alignment horizontal="center" vertical="center" textRotation="90"/>
      <protection hidden="1"/>
    </xf>
    <xf numFmtId="0" fontId="64" fillId="0" borderId="46" xfId="0" applyFont="1" applyBorder="1" applyAlignment="1" applyProtection="1">
      <alignment horizontal="center" vertical="center" textRotation="90"/>
      <protection hidden="1"/>
    </xf>
    <xf numFmtId="0" fontId="77" fillId="0" borderId="5" xfId="0" applyFont="1" applyBorder="1" applyAlignment="1" applyProtection="1">
      <alignment horizontal="center" vertical="center" textRotation="90"/>
      <protection hidden="1"/>
    </xf>
    <xf numFmtId="0" fontId="64" fillId="0" borderId="5" xfId="0" applyFont="1" applyBorder="1" applyAlignment="1" applyProtection="1">
      <alignment horizontal="center" vertical="center" textRotation="90"/>
      <protection hidden="1"/>
    </xf>
    <xf numFmtId="0" fontId="77" fillId="0" borderId="50" xfId="0" applyFont="1" applyBorder="1" applyAlignment="1" applyProtection="1">
      <alignment vertical="center"/>
      <protection hidden="1"/>
    </xf>
    <xf numFmtId="0" fontId="77" fillId="0" borderId="46" xfId="0" applyFont="1" applyBorder="1" applyAlignment="1" applyProtection="1">
      <alignment horizontal="left" vertical="center"/>
      <protection hidden="1"/>
    </xf>
    <xf numFmtId="166" fontId="83" fillId="0" borderId="5" xfId="0" applyNumberFormat="1" applyFont="1" applyBorder="1" applyAlignment="1" applyProtection="1">
      <alignment vertical="center"/>
      <protection hidden="1"/>
    </xf>
    <xf numFmtId="49" fontId="99" fillId="0" borderId="0" xfId="0" applyNumberFormat="1" applyFont="1" applyAlignment="1" applyProtection="1">
      <alignment vertical="center" wrapText="1"/>
      <protection hidden="1"/>
    </xf>
    <xf numFmtId="0" fontId="100" fillId="0" borderId="0" xfId="0" applyFont="1" applyAlignment="1" applyProtection="1">
      <alignment vertical="top" wrapText="1"/>
      <protection hidden="1"/>
    </xf>
    <xf numFmtId="0" fontId="101" fillId="0" borderId="0" xfId="0" applyFont="1" applyAlignment="1" applyProtection="1">
      <alignment vertical="top"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80" fillId="0" borderId="46" xfId="0" applyFont="1" applyBorder="1" applyAlignment="1" applyProtection="1">
      <alignment horizontal="center" vertical="center"/>
      <protection hidden="1"/>
    </xf>
    <xf numFmtId="1" fontId="80" fillId="0" borderId="5" xfId="0" applyNumberFormat="1" applyFont="1" applyBorder="1" applyAlignment="1" applyProtection="1">
      <alignment horizontal="center" vertical="center"/>
      <protection hidden="1"/>
    </xf>
    <xf numFmtId="1" fontId="73" fillId="0" borderId="5" xfId="0" applyNumberFormat="1" applyFont="1" applyBorder="1" applyAlignment="1" applyProtection="1">
      <alignment horizontal="center" vertical="center"/>
      <protection hidden="1"/>
    </xf>
    <xf numFmtId="3" fontId="80" fillId="0" borderId="5" xfId="0" applyNumberFormat="1" applyFont="1" applyBorder="1" applyAlignment="1" applyProtection="1">
      <alignment horizontal="center" vertical="center"/>
      <protection hidden="1"/>
    </xf>
    <xf numFmtId="1" fontId="71" fillId="0" borderId="5" xfId="0" applyNumberFormat="1" applyFont="1" applyBorder="1" applyAlignment="1" applyProtection="1">
      <alignment horizontal="right" vertical="center"/>
      <protection hidden="1"/>
    </xf>
    <xf numFmtId="1" fontId="67" fillId="0" borderId="2" xfId="0" applyNumberFormat="1" applyFont="1" applyBorder="1" applyAlignment="1" applyProtection="1">
      <alignment horizontal="right" vertical="center"/>
      <protection hidden="1"/>
    </xf>
    <xf numFmtId="0" fontId="77" fillId="0" borderId="75" xfId="0" applyFont="1" applyBorder="1" applyAlignment="1" applyProtection="1">
      <alignment horizontal="left" vertical="top" wrapText="1"/>
      <protection hidden="1"/>
    </xf>
    <xf numFmtId="0" fontId="0" fillId="0" borderId="21" xfId="0" applyBorder="1" applyAlignment="1" applyProtection="1">
      <alignment horizontal="left" vertical="top" wrapText="1"/>
      <protection hidden="1"/>
    </xf>
    <xf numFmtId="0" fontId="0" fillId="0" borderId="52" xfId="0" applyBorder="1" applyAlignment="1" applyProtection="1">
      <alignment horizontal="left" vertical="top" wrapText="1"/>
      <protection hidden="1"/>
    </xf>
    <xf numFmtId="0" fontId="64" fillId="0" borderId="41" xfId="0" applyFont="1" applyBorder="1" applyAlignment="1" applyProtection="1">
      <alignment horizontal="left" vertical="center" wrapText="1"/>
      <protection hidden="1"/>
    </xf>
    <xf numFmtId="0" fontId="0" fillId="0" borderId="23"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82" fillId="0" borderId="41" xfId="0" applyFont="1" applyBorder="1" applyAlignment="1" applyProtection="1">
      <alignment vertical="center" wrapText="1"/>
      <protection hidden="1"/>
    </xf>
    <xf numFmtId="0" fontId="82" fillId="0" borderId="23" xfId="0" applyFont="1" applyBorder="1" applyAlignment="1" applyProtection="1">
      <alignment vertical="center" wrapText="1"/>
      <protection hidden="1"/>
    </xf>
    <xf numFmtId="0" fontId="82" fillId="0" borderId="42" xfId="0" applyFont="1" applyBorder="1" applyAlignment="1" applyProtection="1">
      <alignment vertical="center" wrapText="1"/>
      <protection hidden="1"/>
    </xf>
    <xf numFmtId="0" fontId="0" fillId="0" borderId="21" xfId="0" applyBorder="1" applyAlignment="1" applyProtection="1">
      <alignment vertical="center" wrapText="1"/>
      <protection hidden="1"/>
    </xf>
    <xf numFmtId="0" fontId="0" fillId="0" borderId="52" xfId="0" applyBorder="1" applyAlignment="1" applyProtection="1">
      <alignment vertical="center" wrapText="1"/>
      <protection hidden="1"/>
    </xf>
    <xf numFmtId="0" fontId="77" fillId="0" borderId="77" xfId="0" applyFont="1" applyBorder="1" applyAlignment="1" applyProtection="1">
      <alignment vertical="center" wrapText="1"/>
      <protection hidden="1"/>
    </xf>
    <xf numFmtId="0" fontId="77" fillId="0" borderId="46" xfId="0" applyFont="1" applyBorder="1" applyAlignment="1" applyProtection="1">
      <alignment vertical="center" wrapText="1"/>
      <protection hidden="1"/>
    </xf>
    <xf numFmtId="0" fontId="64" fillId="0" borderId="5" xfId="0" applyFont="1" applyBorder="1" applyAlignment="1" applyProtection="1">
      <alignment wrapText="1"/>
      <protection hidden="1"/>
    </xf>
    <xf numFmtId="0" fontId="64" fillId="0" borderId="46" xfId="0" applyFont="1" applyBorder="1" applyAlignment="1" applyProtection="1">
      <alignment wrapText="1"/>
      <protection hidden="1"/>
    </xf>
    <xf numFmtId="0" fontId="77" fillId="0" borderId="46" xfId="0" applyFont="1" applyBorder="1" applyAlignment="1" applyProtection="1">
      <alignment horizontal="left" vertical="center" wrapText="1"/>
      <protection hidden="1"/>
    </xf>
    <xf numFmtId="0" fontId="64" fillId="0" borderId="46" xfId="0" applyFont="1" applyBorder="1" applyAlignment="1" applyProtection="1">
      <alignment horizontal="left" wrapText="1"/>
      <protection hidden="1"/>
    </xf>
    <xf numFmtId="0" fontId="0" fillId="0" borderId="0" xfId="0" applyAlignment="1" applyProtection="1">
      <alignment wrapText="1"/>
      <protection hidden="1"/>
    </xf>
  </cellXfs>
  <cellStyles count="3">
    <cellStyle name="Hypertextový odkaz" xfId="1" builtinId="8"/>
    <cellStyle name="Normální" xfId="0" builtinId="0"/>
    <cellStyle name="normální 3" xfId="2"/>
  </cellStyles>
  <dxfs count="1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mvcr.cz/clanek/statistiky-pocty-obyvatel-v-obcich.aspx"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ipk.nkp.cz/statistika-pruzkumy-dokumenty/statistiky" TargetMode="External"/><Relationship Id="rId2" Type="http://schemas.openxmlformats.org/officeDocument/2006/relationships/hyperlink" Target="https://ipk.nkp.cz/statistika-pruzkumy-dokumenty/statistiky" TargetMode="External"/><Relationship Id="rId1" Type="http://schemas.openxmlformats.org/officeDocument/2006/relationships/hyperlink" Target="https://www.mvcr.cz/clanek/statistiky-pocty-obyvatel-v-obcich.aspx?q=Y2hudW09MQ%3D%3D" TargetMode="External"/><Relationship Id="rId5" Type="http://schemas.openxmlformats.org/officeDocument/2006/relationships/printerSettings" Target="../printerSettings/printerSettings4.bin"/><Relationship Id="rId4" Type="http://schemas.openxmlformats.org/officeDocument/2006/relationships/hyperlink" Target="https://ipk.nkp.cz/legislativa/normy-standardy-doporuceni"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www.nipos-mk.cz/" TargetMode="External"/><Relationship Id="rId1" Type="http://schemas.openxmlformats.org/officeDocument/2006/relationships/hyperlink" Target="https://www.mvcr.cz/clanek/statistiky-pocty-obyvatel-v-obcich.aspx?q=Y2hudW09MQ%3D%3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N178"/>
  <sheetViews>
    <sheetView tabSelected="1" zoomScaleNormal="100" workbookViewId="0">
      <selection activeCell="F2" sqref="F2:G2"/>
    </sheetView>
  </sheetViews>
  <sheetFormatPr defaultRowHeight="15" x14ac:dyDescent="0.25"/>
  <cols>
    <col min="1" max="2" width="6.5703125" customWidth="1"/>
    <col min="3" max="3" width="5.7109375" customWidth="1"/>
    <col min="4" max="4" width="10.28515625" customWidth="1"/>
    <col min="5" max="5" width="31.28515625" customWidth="1"/>
    <col min="6" max="6" width="7" customWidth="1"/>
    <col min="7" max="7" width="19.28515625" customWidth="1"/>
    <col min="8" max="8" width="48.85546875" customWidth="1"/>
    <col min="9" max="9" width="51.85546875" customWidth="1"/>
    <col min="10" max="10" width="20.7109375" style="35" customWidth="1"/>
    <col min="11" max="11" width="20.7109375" style="6" customWidth="1"/>
    <col min="12" max="12" width="10" customWidth="1"/>
  </cols>
  <sheetData>
    <row r="1" spans="1:11" ht="26.25" x14ac:dyDescent="0.4">
      <c r="A1" s="317" t="s">
        <v>392</v>
      </c>
      <c r="B1" s="317"/>
      <c r="C1" s="317"/>
      <c r="D1" s="317"/>
      <c r="E1" s="318"/>
      <c r="F1" s="318"/>
      <c r="G1" s="318"/>
      <c r="H1" s="154"/>
      <c r="I1" s="177"/>
      <c r="J1" s="115"/>
    </row>
    <row r="2" spans="1:11" ht="24" thickBot="1" x14ac:dyDescent="0.35">
      <c r="A2" s="155" t="s">
        <v>157</v>
      </c>
      <c r="B2" s="155"/>
      <c r="C2" s="156"/>
      <c r="D2" s="157"/>
      <c r="E2" s="158"/>
      <c r="F2" s="320" t="s">
        <v>348</v>
      </c>
      <c r="G2" s="321"/>
      <c r="H2" s="156"/>
      <c r="I2" s="155"/>
      <c r="J2" s="155"/>
    </row>
    <row r="3" spans="1:11" ht="21" thickBot="1" x14ac:dyDescent="0.3">
      <c r="A3" s="104"/>
      <c r="B3" s="104"/>
      <c r="C3" s="290" t="s">
        <v>325</v>
      </c>
      <c r="D3" s="291"/>
      <c r="E3" s="292"/>
      <c r="F3" s="293"/>
      <c r="G3" s="294"/>
      <c r="H3" s="85" t="s">
        <v>349</v>
      </c>
      <c r="I3" s="84"/>
      <c r="J3" s="75"/>
      <c r="K3" s="5" t="s">
        <v>372</v>
      </c>
    </row>
    <row r="4" spans="1:11" ht="22.5" customHeight="1" x14ac:dyDescent="0.25">
      <c r="A4" s="6"/>
      <c r="B4" s="6"/>
      <c r="C4" s="365" t="s">
        <v>309</v>
      </c>
      <c r="D4" s="366"/>
      <c r="E4" s="366"/>
      <c r="F4" s="353"/>
      <c r="G4" s="354"/>
      <c r="H4" s="174" t="s">
        <v>366</v>
      </c>
      <c r="I4" s="33"/>
      <c r="K4" s="5" t="s">
        <v>343</v>
      </c>
    </row>
    <row r="5" spans="1:11" ht="22.5" customHeight="1" x14ac:dyDescent="0.25">
      <c r="A5" s="6"/>
      <c r="B5" s="6"/>
      <c r="C5" s="273" t="s">
        <v>365</v>
      </c>
      <c r="D5" s="274"/>
      <c r="E5" s="274"/>
      <c r="F5" s="363"/>
      <c r="G5" s="364"/>
      <c r="H5" s="167" t="s">
        <v>158</v>
      </c>
      <c r="I5" s="93"/>
      <c r="K5" s="5" t="s">
        <v>344</v>
      </c>
    </row>
    <row r="6" spans="1:11" ht="22.5" customHeight="1" thickBot="1" x14ac:dyDescent="0.3">
      <c r="A6" s="6"/>
      <c r="B6" s="6"/>
      <c r="C6" s="370" t="s">
        <v>165</v>
      </c>
      <c r="D6" s="371"/>
      <c r="E6" s="371"/>
      <c r="F6" s="361">
        <v>0</v>
      </c>
      <c r="G6" s="362"/>
      <c r="H6" s="342" t="s">
        <v>159</v>
      </c>
      <c r="I6" s="340"/>
      <c r="K6" s="5" t="s">
        <v>345</v>
      </c>
    </row>
    <row r="7" spans="1:11" ht="28.5" customHeight="1" x14ac:dyDescent="0.25">
      <c r="A7" s="6"/>
      <c r="B7" s="6"/>
      <c r="C7" s="372" t="s">
        <v>364</v>
      </c>
      <c r="D7" s="372"/>
      <c r="E7" s="372"/>
      <c r="F7" s="4"/>
      <c r="G7" s="4"/>
      <c r="H7" s="343"/>
      <c r="I7" s="341"/>
      <c r="K7" s="5" t="s">
        <v>346</v>
      </c>
    </row>
    <row r="8" spans="1:11" ht="15" customHeight="1" x14ac:dyDescent="0.25">
      <c r="A8" s="6"/>
      <c r="B8" s="6"/>
      <c r="C8" s="372"/>
      <c r="D8" s="372"/>
      <c r="E8" s="372"/>
      <c r="F8" s="4"/>
      <c r="G8" s="4"/>
      <c r="H8" s="322" t="s">
        <v>161</v>
      </c>
      <c r="I8" s="324"/>
      <c r="K8" s="5" t="s">
        <v>347</v>
      </c>
    </row>
    <row r="9" spans="1:11" ht="27" customHeight="1" thickBot="1" x14ac:dyDescent="0.3">
      <c r="A9" s="6"/>
      <c r="B9" s="134"/>
      <c r="C9" s="336" t="s">
        <v>342</v>
      </c>
      <c r="D9" s="337"/>
      <c r="E9" s="337"/>
      <c r="F9" s="4"/>
      <c r="G9" s="4"/>
      <c r="H9" s="323"/>
      <c r="I9" s="325"/>
    </row>
    <row r="10" spans="1:11" ht="22.5" customHeight="1" thickBot="1" x14ac:dyDescent="0.3">
      <c r="A10" s="6"/>
      <c r="B10" s="6"/>
      <c r="C10" s="367" t="s">
        <v>166</v>
      </c>
      <c r="D10" s="368"/>
      <c r="E10" s="369"/>
      <c r="F10" s="332">
        <v>0</v>
      </c>
      <c r="G10" s="333"/>
      <c r="H10" s="166" t="s">
        <v>162</v>
      </c>
      <c r="I10" s="34"/>
    </row>
    <row r="11" spans="1:11" ht="22.5" customHeight="1" thickBot="1" x14ac:dyDescent="0.3">
      <c r="A11" s="6"/>
      <c r="B11" s="6"/>
      <c r="C11" s="334" t="s">
        <v>313</v>
      </c>
      <c r="D11" s="335"/>
      <c r="E11" s="335"/>
      <c r="F11" s="335"/>
      <c r="G11" s="105"/>
      <c r="H11" s="166" t="s">
        <v>163</v>
      </c>
      <c r="I11" s="34"/>
      <c r="K11" s="5" t="s">
        <v>328</v>
      </c>
    </row>
    <row r="12" spans="1:11" ht="22.5" customHeight="1" x14ac:dyDescent="0.25">
      <c r="A12" s="6"/>
      <c r="B12" s="6"/>
      <c r="C12" s="329" t="s">
        <v>310</v>
      </c>
      <c r="D12" s="330"/>
      <c r="E12" s="331"/>
      <c r="F12" s="94" t="s">
        <v>287</v>
      </c>
      <c r="G12" s="159">
        <v>0</v>
      </c>
      <c r="H12" s="166" t="s">
        <v>167</v>
      </c>
      <c r="I12" s="36"/>
      <c r="K12" s="5" t="s">
        <v>329</v>
      </c>
    </row>
    <row r="13" spans="1:11" ht="22.5" customHeight="1" thickBot="1" x14ac:dyDescent="0.3">
      <c r="A13" s="6"/>
      <c r="B13" s="6"/>
      <c r="C13" s="342" t="s">
        <v>311</v>
      </c>
      <c r="D13" s="373"/>
      <c r="E13" s="373"/>
      <c r="F13" s="95" t="s">
        <v>289</v>
      </c>
      <c r="G13" s="160">
        <v>0</v>
      </c>
      <c r="H13" s="171" t="s">
        <v>164</v>
      </c>
      <c r="I13" s="37"/>
      <c r="K13" s="5" t="s">
        <v>330</v>
      </c>
    </row>
    <row r="14" spans="1:11" ht="23.25" customHeight="1" x14ac:dyDescent="0.25">
      <c r="A14" s="106"/>
      <c r="B14" s="106"/>
      <c r="C14" s="106"/>
      <c r="D14" s="106"/>
      <c r="E14" s="106"/>
      <c r="F14" s="106"/>
      <c r="G14" s="106"/>
      <c r="H14" s="53"/>
      <c r="I14" s="107"/>
      <c r="J14" s="108"/>
      <c r="K14" s="5" t="s">
        <v>331</v>
      </c>
    </row>
    <row r="15" spans="1:11" ht="27" customHeight="1" thickBot="1" x14ac:dyDescent="0.3">
      <c r="A15" s="21" t="s">
        <v>60</v>
      </c>
      <c r="B15" s="21"/>
      <c r="C15" s="21"/>
      <c r="D15" s="21"/>
      <c r="E15" s="177"/>
      <c r="F15" s="177"/>
      <c r="G15" s="177"/>
      <c r="H15" s="54" t="s">
        <v>312</v>
      </c>
      <c r="I15" s="54" t="s">
        <v>368</v>
      </c>
      <c r="J15" s="54" t="s">
        <v>316</v>
      </c>
      <c r="K15" s="5" t="s">
        <v>332</v>
      </c>
    </row>
    <row r="16" spans="1:11" ht="15.75" x14ac:dyDescent="0.25">
      <c r="A16" s="355"/>
      <c r="B16" s="356"/>
      <c r="C16" s="356"/>
      <c r="D16" s="356"/>
      <c r="E16" s="357"/>
      <c r="F16" s="172" t="s">
        <v>61</v>
      </c>
      <c r="G16" s="109" t="s">
        <v>62</v>
      </c>
      <c r="H16" s="55"/>
      <c r="I16" s="86" t="s">
        <v>369</v>
      </c>
      <c r="J16" s="61"/>
      <c r="K16" s="5" t="s">
        <v>333</v>
      </c>
    </row>
    <row r="17" spans="1:14" ht="15.75" x14ac:dyDescent="0.25">
      <c r="A17" s="358" t="s">
        <v>63</v>
      </c>
      <c r="B17" s="359"/>
      <c r="C17" s="359"/>
      <c r="D17" s="359"/>
      <c r="E17" s="360"/>
      <c r="F17" s="173">
        <v>1</v>
      </c>
      <c r="G17" s="110">
        <v>2</v>
      </c>
      <c r="H17" s="175"/>
      <c r="I17" s="46"/>
      <c r="J17" s="62"/>
      <c r="K17" s="5" t="s">
        <v>334</v>
      </c>
      <c r="N17" s="2"/>
    </row>
    <row r="18" spans="1:14" ht="25.5" customHeight="1" x14ac:dyDescent="0.25">
      <c r="A18" s="295" t="s">
        <v>170</v>
      </c>
      <c r="B18" s="309"/>
      <c r="C18" s="309"/>
      <c r="D18" s="309"/>
      <c r="E18" s="296"/>
      <c r="F18" s="26" t="s">
        <v>4</v>
      </c>
      <c r="G18" s="38">
        <v>0</v>
      </c>
      <c r="H18" s="56" t="s">
        <v>352</v>
      </c>
      <c r="I18" s="47" t="str">
        <f>IF(SUM(G18+G33-G34)&lt;&gt;G19,"CHYBA: výpočet podle vzorce nesouhlasí","")</f>
        <v/>
      </c>
      <c r="J18" s="62"/>
      <c r="K18" s="5" t="s">
        <v>335</v>
      </c>
    </row>
    <row r="19" spans="1:14" ht="23.25" customHeight="1" x14ac:dyDescent="0.25">
      <c r="A19" s="295" t="s">
        <v>171</v>
      </c>
      <c r="B19" s="309"/>
      <c r="C19" s="309"/>
      <c r="D19" s="309"/>
      <c r="E19" s="296"/>
      <c r="F19" s="26" t="s">
        <v>5</v>
      </c>
      <c r="G19" s="39">
        <f>SUM(G20:G30)</f>
        <v>0</v>
      </c>
      <c r="H19" s="56" t="s">
        <v>317</v>
      </c>
      <c r="I19" s="47" t="str">
        <f>IF($G$32&gt;$G$19,"0115 je větší 0102","")</f>
        <v/>
      </c>
      <c r="J19" s="63"/>
      <c r="K19" s="5" t="s">
        <v>336</v>
      </c>
    </row>
    <row r="20" spans="1:14" ht="23.25" customHeight="1" x14ac:dyDescent="0.25">
      <c r="A20" s="297" t="s">
        <v>64</v>
      </c>
      <c r="B20" s="319" t="s">
        <v>65</v>
      </c>
      <c r="C20" s="308"/>
      <c r="D20" s="308"/>
      <c r="E20" s="309"/>
      <c r="F20" s="26" t="s">
        <v>6</v>
      </c>
      <c r="G20" s="38">
        <v>0</v>
      </c>
      <c r="H20" s="175"/>
      <c r="I20" s="46"/>
      <c r="J20" s="62"/>
      <c r="K20" s="5" t="s">
        <v>337</v>
      </c>
    </row>
    <row r="21" spans="1:14" ht="23.25" customHeight="1" x14ac:dyDescent="0.25">
      <c r="A21" s="297"/>
      <c r="B21" s="319" t="s">
        <v>38</v>
      </c>
      <c r="C21" s="308"/>
      <c r="D21" s="308"/>
      <c r="E21" s="309"/>
      <c r="F21" s="26" t="s">
        <v>7</v>
      </c>
      <c r="G21" s="38">
        <v>0</v>
      </c>
      <c r="H21" s="57"/>
      <c r="I21" s="46"/>
      <c r="J21" s="62"/>
      <c r="K21" s="5" t="s">
        <v>338</v>
      </c>
    </row>
    <row r="22" spans="1:14" ht="23.25" customHeight="1" x14ac:dyDescent="0.25">
      <c r="A22" s="297"/>
      <c r="B22" s="319" t="s">
        <v>382</v>
      </c>
      <c r="C22" s="308"/>
      <c r="D22" s="308"/>
      <c r="E22" s="309"/>
      <c r="F22" s="26" t="s">
        <v>8</v>
      </c>
      <c r="G22" s="38">
        <v>0</v>
      </c>
      <c r="H22" s="175"/>
      <c r="I22" s="46"/>
      <c r="J22" s="62"/>
      <c r="K22" s="5" t="s">
        <v>339</v>
      </c>
    </row>
    <row r="23" spans="1:14" ht="23.25" customHeight="1" x14ac:dyDescent="0.25">
      <c r="A23" s="297"/>
      <c r="B23" s="319" t="s">
        <v>66</v>
      </c>
      <c r="C23" s="308"/>
      <c r="D23" s="308"/>
      <c r="E23" s="309"/>
      <c r="F23" s="26" t="s">
        <v>9</v>
      </c>
      <c r="G23" s="38">
        <v>0</v>
      </c>
      <c r="H23" s="175"/>
      <c r="I23" s="46"/>
      <c r="J23" s="62"/>
      <c r="K23" s="5" t="s">
        <v>340</v>
      </c>
    </row>
    <row r="24" spans="1:14" ht="23.25" customHeight="1" x14ac:dyDescent="0.25">
      <c r="A24" s="297"/>
      <c r="B24" s="319" t="s">
        <v>67</v>
      </c>
      <c r="C24" s="308"/>
      <c r="D24" s="308"/>
      <c r="E24" s="309"/>
      <c r="F24" s="26" t="s">
        <v>10</v>
      </c>
      <c r="G24" s="38">
        <v>0</v>
      </c>
      <c r="H24" s="175"/>
      <c r="I24" s="46"/>
      <c r="J24" s="62"/>
      <c r="K24" s="5" t="s">
        <v>341</v>
      </c>
    </row>
    <row r="25" spans="1:14" ht="23.25" customHeight="1" x14ac:dyDescent="0.25">
      <c r="A25" s="297"/>
      <c r="B25" s="319" t="s">
        <v>68</v>
      </c>
      <c r="C25" s="308"/>
      <c r="D25" s="308"/>
      <c r="E25" s="309"/>
      <c r="F25" s="26" t="s">
        <v>11</v>
      </c>
      <c r="G25" s="38">
        <v>0</v>
      </c>
      <c r="H25" s="175"/>
      <c r="I25" s="46"/>
      <c r="J25" s="62"/>
      <c r="K25" s="177"/>
    </row>
    <row r="26" spans="1:14" ht="23.25" customHeight="1" x14ac:dyDescent="0.25">
      <c r="A26" s="297"/>
      <c r="B26" s="319" t="s">
        <v>44</v>
      </c>
      <c r="C26" s="308"/>
      <c r="D26" s="308"/>
      <c r="E26" s="309"/>
      <c r="F26" s="26" t="s">
        <v>12</v>
      </c>
      <c r="G26" s="38">
        <v>0</v>
      </c>
      <c r="H26" s="175"/>
      <c r="I26" s="46"/>
      <c r="J26" s="62"/>
      <c r="K26" s="5" t="s">
        <v>355</v>
      </c>
    </row>
    <row r="27" spans="1:14" ht="23.25" customHeight="1" x14ac:dyDescent="0.25">
      <c r="A27" s="297"/>
      <c r="B27" s="319" t="s">
        <v>39</v>
      </c>
      <c r="C27" s="308"/>
      <c r="D27" s="308"/>
      <c r="E27" s="309"/>
      <c r="F27" s="26" t="s">
        <v>13</v>
      </c>
      <c r="G27" s="38">
        <v>0</v>
      </c>
      <c r="H27" s="175"/>
      <c r="I27" s="46"/>
      <c r="J27" s="62"/>
      <c r="K27" s="5" t="s">
        <v>356</v>
      </c>
    </row>
    <row r="28" spans="1:14" ht="23.25" customHeight="1" x14ac:dyDescent="0.25">
      <c r="A28" s="297"/>
      <c r="B28" s="319" t="s">
        <v>40</v>
      </c>
      <c r="C28" s="308"/>
      <c r="D28" s="308"/>
      <c r="E28" s="309"/>
      <c r="F28" s="26">
        <v>111</v>
      </c>
      <c r="G28" s="38">
        <v>0</v>
      </c>
      <c r="H28" s="175"/>
      <c r="I28" s="46"/>
      <c r="J28" s="62"/>
      <c r="K28" s="5" t="s">
        <v>357</v>
      </c>
    </row>
    <row r="29" spans="1:14" ht="23.25" customHeight="1" x14ac:dyDescent="0.25">
      <c r="A29" s="297"/>
      <c r="B29" s="319" t="s">
        <v>69</v>
      </c>
      <c r="C29" s="308"/>
      <c r="D29" s="308"/>
      <c r="E29" s="309"/>
      <c r="F29" s="26" t="s">
        <v>14</v>
      </c>
      <c r="G29" s="38">
        <v>0</v>
      </c>
      <c r="H29" s="175"/>
      <c r="I29" s="46"/>
      <c r="J29" s="62"/>
      <c r="K29" s="5" t="s">
        <v>358</v>
      </c>
    </row>
    <row r="30" spans="1:14" ht="23.25" customHeight="1" x14ac:dyDescent="0.25">
      <c r="A30" s="297"/>
      <c r="B30" s="319" t="s">
        <v>45</v>
      </c>
      <c r="C30" s="308"/>
      <c r="D30" s="308"/>
      <c r="E30" s="309"/>
      <c r="F30" s="26" t="s">
        <v>15</v>
      </c>
      <c r="G30" s="38">
        <v>0</v>
      </c>
      <c r="H30" s="175"/>
      <c r="I30" s="46"/>
      <c r="J30" s="62"/>
      <c r="K30" s="5" t="s">
        <v>359</v>
      </c>
    </row>
    <row r="31" spans="1:14" ht="23.25" customHeight="1" x14ac:dyDescent="0.25">
      <c r="A31" s="326" t="s">
        <v>172</v>
      </c>
      <c r="B31" s="327"/>
      <c r="C31" s="327"/>
      <c r="D31" s="327"/>
      <c r="E31" s="328"/>
      <c r="F31" s="26" t="s">
        <v>16</v>
      </c>
      <c r="G31" s="38">
        <v>0</v>
      </c>
      <c r="H31" s="175"/>
      <c r="I31" s="46"/>
      <c r="J31" s="62"/>
      <c r="K31" s="5" t="s">
        <v>360</v>
      </c>
    </row>
    <row r="32" spans="1:14" ht="23.25" customHeight="1" x14ac:dyDescent="0.25">
      <c r="A32" s="326" t="s">
        <v>173</v>
      </c>
      <c r="B32" s="327"/>
      <c r="C32" s="327"/>
      <c r="D32" s="327"/>
      <c r="E32" s="328"/>
      <c r="F32" s="26" t="s">
        <v>17</v>
      </c>
      <c r="G32" s="38">
        <v>0</v>
      </c>
      <c r="H32" s="175" t="s">
        <v>318</v>
      </c>
      <c r="I32" s="47" t="str">
        <f>IF($G$32&gt;$G$19,"0115 je větší 0102","")</f>
        <v/>
      </c>
      <c r="J32" s="63"/>
      <c r="K32" s="5" t="s">
        <v>361</v>
      </c>
    </row>
    <row r="33" spans="1:11" ht="23.25" customHeight="1" x14ac:dyDescent="0.25">
      <c r="A33" s="326" t="s">
        <v>174</v>
      </c>
      <c r="B33" s="327"/>
      <c r="C33" s="327"/>
      <c r="D33" s="327"/>
      <c r="E33" s="328"/>
      <c r="F33" s="26" t="s">
        <v>18</v>
      </c>
      <c r="G33" s="38">
        <v>0</v>
      </c>
      <c r="H33" s="175"/>
      <c r="I33" s="46"/>
      <c r="J33" s="62"/>
      <c r="K33" s="5" t="s">
        <v>362</v>
      </c>
    </row>
    <row r="34" spans="1:11" ht="23.25" customHeight="1" thickBot="1" x14ac:dyDescent="0.3">
      <c r="A34" s="350" t="s">
        <v>175</v>
      </c>
      <c r="B34" s="351"/>
      <c r="C34" s="351"/>
      <c r="D34" s="351"/>
      <c r="E34" s="352"/>
      <c r="F34" s="28" t="s">
        <v>19</v>
      </c>
      <c r="G34" s="92">
        <v>0</v>
      </c>
      <c r="H34" s="175"/>
      <c r="I34" s="46"/>
      <c r="J34" s="62"/>
      <c r="K34" s="5" t="s">
        <v>363</v>
      </c>
    </row>
    <row r="35" spans="1:11" ht="15.75" x14ac:dyDescent="0.25">
      <c r="A35" s="22"/>
      <c r="B35" s="22"/>
      <c r="C35" s="22"/>
      <c r="D35" s="22"/>
      <c r="E35" s="177"/>
      <c r="F35" s="23"/>
      <c r="G35" s="178"/>
      <c r="H35" s="175"/>
      <c r="I35" s="46"/>
      <c r="J35" s="62"/>
      <c r="K35" s="177"/>
    </row>
    <row r="36" spans="1:11" ht="26.25" customHeight="1" thickBot="1" x14ac:dyDescent="0.3">
      <c r="A36" s="21" t="s">
        <v>70</v>
      </c>
      <c r="B36" s="21"/>
      <c r="C36" s="21"/>
      <c r="D36" s="21"/>
      <c r="E36" s="177"/>
      <c r="F36" s="23"/>
      <c r="G36" s="178"/>
      <c r="H36" s="175"/>
      <c r="I36" s="46"/>
      <c r="J36" s="62"/>
      <c r="K36" s="177"/>
    </row>
    <row r="37" spans="1:11" ht="15.75" x14ac:dyDescent="0.25">
      <c r="A37" s="287"/>
      <c r="B37" s="288"/>
      <c r="C37" s="288"/>
      <c r="D37" s="288"/>
      <c r="E37" s="289"/>
      <c r="F37" s="24" t="s">
        <v>61</v>
      </c>
      <c r="G37" s="111" t="s">
        <v>62</v>
      </c>
      <c r="H37" s="175"/>
      <c r="I37" s="46"/>
      <c r="J37" s="62"/>
      <c r="K37" s="177"/>
    </row>
    <row r="38" spans="1:11" ht="15.75" x14ac:dyDescent="0.25">
      <c r="A38" s="298" t="s">
        <v>63</v>
      </c>
      <c r="B38" s="299"/>
      <c r="C38" s="299"/>
      <c r="D38" s="299"/>
      <c r="E38" s="300"/>
      <c r="F38" s="25">
        <v>1</v>
      </c>
      <c r="G38" s="112">
        <v>2</v>
      </c>
      <c r="H38" s="175"/>
      <c r="I38" s="46"/>
      <c r="J38" s="62"/>
      <c r="K38" s="177"/>
    </row>
    <row r="39" spans="1:11" ht="22.5" customHeight="1" x14ac:dyDescent="0.25">
      <c r="A39" s="326" t="s">
        <v>176</v>
      </c>
      <c r="B39" s="327"/>
      <c r="C39" s="327"/>
      <c r="D39" s="327"/>
      <c r="E39" s="328"/>
      <c r="F39" s="26" t="s">
        <v>20</v>
      </c>
      <c r="G39" s="38">
        <v>0</v>
      </c>
      <c r="H39" s="175"/>
      <c r="I39" s="47"/>
      <c r="J39" s="63"/>
      <c r="K39" s="177"/>
    </row>
    <row r="40" spans="1:11" ht="24.75" customHeight="1" x14ac:dyDescent="0.25">
      <c r="A40" s="347" t="s">
        <v>383</v>
      </c>
      <c r="B40" s="338" t="s">
        <v>384</v>
      </c>
      <c r="C40" s="339"/>
      <c r="D40" s="339"/>
      <c r="E40" s="327"/>
      <c r="F40" s="26">
        <v>202</v>
      </c>
      <c r="G40" s="38">
        <v>0</v>
      </c>
      <c r="H40" s="175" t="s">
        <v>367</v>
      </c>
      <c r="I40" s="47"/>
      <c r="J40" s="63"/>
      <c r="K40" s="177"/>
    </row>
    <row r="41" spans="1:11" ht="24.75" customHeight="1" x14ac:dyDescent="0.25">
      <c r="A41" s="349"/>
      <c r="B41" s="338" t="s">
        <v>389</v>
      </c>
      <c r="C41" s="339"/>
      <c r="D41" s="339"/>
      <c r="E41" s="327"/>
      <c r="F41" s="26">
        <v>203</v>
      </c>
      <c r="G41" s="38">
        <v>0</v>
      </c>
      <c r="H41" s="175" t="s">
        <v>390</v>
      </c>
      <c r="I41" s="47"/>
      <c r="J41" s="63"/>
      <c r="K41" s="177"/>
    </row>
    <row r="42" spans="1:11" ht="22.5" customHeight="1" x14ac:dyDescent="0.25">
      <c r="A42" s="326" t="s">
        <v>385</v>
      </c>
      <c r="B42" s="327"/>
      <c r="C42" s="327"/>
      <c r="D42" s="327"/>
      <c r="E42" s="328"/>
      <c r="F42" s="26">
        <v>204</v>
      </c>
      <c r="G42" s="39">
        <f>G43+G47</f>
        <v>0</v>
      </c>
      <c r="H42" s="175" t="s">
        <v>391</v>
      </c>
      <c r="I42" s="46"/>
      <c r="J42" s="62"/>
      <c r="K42" s="177"/>
    </row>
    <row r="43" spans="1:11" ht="22.5" customHeight="1" x14ac:dyDescent="0.25">
      <c r="A43" s="326" t="s">
        <v>386</v>
      </c>
      <c r="B43" s="327"/>
      <c r="C43" s="327"/>
      <c r="D43" s="327"/>
      <c r="E43" s="328"/>
      <c r="F43" s="26">
        <v>205</v>
      </c>
      <c r="G43" s="39">
        <f>SUM(G44:G46)</f>
        <v>0</v>
      </c>
      <c r="H43" s="175" t="s">
        <v>581</v>
      </c>
      <c r="I43" s="46"/>
      <c r="J43" s="62"/>
      <c r="K43" s="177"/>
    </row>
    <row r="44" spans="1:11" ht="22.5" customHeight="1" x14ac:dyDescent="0.25">
      <c r="A44" s="347" t="s">
        <v>543</v>
      </c>
      <c r="B44" s="319" t="s">
        <v>71</v>
      </c>
      <c r="C44" s="308"/>
      <c r="D44" s="308"/>
      <c r="E44" s="309"/>
      <c r="F44" s="26">
        <v>206</v>
      </c>
      <c r="G44" s="38">
        <v>0</v>
      </c>
      <c r="H44" s="175"/>
      <c r="I44" s="46"/>
      <c r="J44" s="62"/>
      <c r="K44" s="177"/>
    </row>
    <row r="45" spans="1:11" ht="46.5" customHeight="1" x14ac:dyDescent="0.25">
      <c r="A45" s="348"/>
      <c r="B45" s="319" t="s">
        <v>387</v>
      </c>
      <c r="C45" s="308"/>
      <c r="D45" s="308"/>
      <c r="E45" s="309"/>
      <c r="F45" s="26">
        <v>207</v>
      </c>
      <c r="G45" s="38">
        <v>0</v>
      </c>
      <c r="H45" s="175" t="s">
        <v>433</v>
      </c>
      <c r="I45" s="47" t="str">
        <f>IF($G$45&gt;0,IF($G$80=0,"Akce nejsou vyplněny",""),"")</f>
        <v/>
      </c>
      <c r="J45" s="63"/>
      <c r="K45" s="177"/>
    </row>
    <row r="46" spans="1:11" ht="22.5" customHeight="1" x14ac:dyDescent="0.25">
      <c r="A46" s="349"/>
      <c r="B46" s="319" t="s">
        <v>72</v>
      </c>
      <c r="C46" s="308"/>
      <c r="D46" s="308"/>
      <c r="E46" s="309"/>
      <c r="F46" s="26">
        <v>208</v>
      </c>
      <c r="G46" s="38">
        <v>0</v>
      </c>
      <c r="H46" s="175" t="s">
        <v>434</v>
      </c>
      <c r="I46" s="47" t="str">
        <f>IF($G$46&gt;0,IF($G$82=0,"Akce nejsou vyplněny",""),"")</f>
        <v/>
      </c>
      <c r="J46" s="63"/>
      <c r="K46" s="177"/>
    </row>
    <row r="47" spans="1:11" ht="30" customHeight="1" thickBot="1" x14ac:dyDescent="0.3">
      <c r="A47" s="350" t="s">
        <v>388</v>
      </c>
      <c r="B47" s="351"/>
      <c r="C47" s="351"/>
      <c r="D47" s="351"/>
      <c r="E47" s="352"/>
      <c r="F47" s="28">
        <v>209</v>
      </c>
      <c r="G47" s="40">
        <f>G103+G106+G111+G112</f>
        <v>0</v>
      </c>
      <c r="H47" s="175" t="s">
        <v>431</v>
      </c>
      <c r="I47" s="46"/>
      <c r="J47" s="62"/>
      <c r="K47" s="177"/>
    </row>
    <row r="48" spans="1:11" ht="15.75" x14ac:dyDescent="0.25">
      <c r="A48" s="177"/>
      <c r="B48" s="177"/>
      <c r="C48" s="177"/>
      <c r="D48" s="177"/>
      <c r="E48" s="177"/>
      <c r="F48" s="177"/>
      <c r="G48" s="103"/>
      <c r="H48" s="58"/>
      <c r="I48" s="48"/>
      <c r="J48" s="64"/>
      <c r="K48" s="177"/>
    </row>
    <row r="49" spans="1:11" ht="26.25" customHeight="1" thickBot="1" x14ac:dyDescent="0.3">
      <c r="A49" s="21" t="s">
        <v>73</v>
      </c>
      <c r="B49" s="21"/>
      <c r="C49" s="21"/>
      <c r="D49" s="21"/>
      <c r="E49" s="177"/>
      <c r="F49" s="177"/>
      <c r="G49" s="103"/>
      <c r="H49" s="59"/>
      <c r="I49" s="49"/>
      <c r="J49" s="65"/>
      <c r="K49" s="177"/>
    </row>
    <row r="50" spans="1:11" ht="15.75" x14ac:dyDescent="0.25">
      <c r="A50" s="287"/>
      <c r="B50" s="288"/>
      <c r="C50" s="288"/>
      <c r="D50" s="288"/>
      <c r="E50" s="289"/>
      <c r="F50" s="168" t="s">
        <v>61</v>
      </c>
      <c r="G50" s="111" t="s">
        <v>62</v>
      </c>
      <c r="H50" s="175"/>
      <c r="I50" s="46"/>
      <c r="J50" s="62"/>
      <c r="K50" s="177"/>
    </row>
    <row r="51" spans="1:11" ht="15.75" x14ac:dyDescent="0.25">
      <c r="A51" s="298" t="s">
        <v>63</v>
      </c>
      <c r="B51" s="299"/>
      <c r="C51" s="299"/>
      <c r="D51" s="299"/>
      <c r="E51" s="300"/>
      <c r="F51" s="169">
        <v>1</v>
      </c>
      <c r="G51" s="112">
        <v>2</v>
      </c>
      <c r="H51" s="175"/>
      <c r="I51" s="46"/>
      <c r="J51" s="62"/>
      <c r="K51" s="177"/>
    </row>
    <row r="52" spans="1:11" ht="22.5" customHeight="1" x14ac:dyDescent="0.25">
      <c r="A52" s="344" t="s">
        <v>393</v>
      </c>
      <c r="B52" s="345"/>
      <c r="C52" s="345"/>
      <c r="D52" s="345"/>
      <c r="E52" s="346"/>
      <c r="F52" s="26" t="s">
        <v>21</v>
      </c>
      <c r="G52" s="41">
        <f>SUM(G53+G109+G110)</f>
        <v>0</v>
      </c>
      <c r="H52" s="175" t="s">
        <v>432</v>
      </c>
      <c r="I52" s="47"/>
      <c r="J52" s="63"/>
      <c r="K52" s="177"/>
    </row>
    <row r="53" spans="1:11" ht="29.25" customHeight="1" x14ac:dyDescent="0.25">
      <c r="A53" s="375" t="s">
        <v>394</v>
      </c>
      <c r="B53" s="339"/>
      <c r="C53" s="339"/>
      <c r="D53" s="339"/>
      <c r="E53" s="327"/>
      <c r="F53" s="26" t="s">
        <v>22</v>
      </c>
      <c r="G53" s="41">
        <f>SUM(G54:G67)</f>
        <v>0</v>
      </c>
      <c r="H53" s="175" t="s">
        <v>373</v>
      </c>
      <c r="I53" s="47" t="str">
        <f>IF($G$53&lt;$G$68,"Ř. 0302 musí být větší než 0317","")</f>
        <v/>
      </c>
      <c r="J53" s="63"/>
      <c r="K53" s="177"/>
    </row>
    <row r="54" spans="1:11" ht="22.5" customHeight="1" x14ac:dyDescent="0.25">
      <c r="A54" s="297" t="s">
        <v>374</v>
      </c>
      <c r="B54" s="319" t="s">
        <v>74</v>
      </c>
      <c r="C54" s="308"/>
      <c r="D54" s="308"/>
      <c r="E54" s="309"/>
      <c r="F54" s="26" t="s">
        <v>23</v>
      </c>
      <c r="G54" s="38">
        <v>0</v>
      </c>
      <c r="H54" s="175" t="s">
        <v>298</v>
      </c>
      <c r="I54" s="46"/>
      <c r="J54" s="62"/>
      <c r="K54" s="177"/>
    </row>
    <row r="55" spans="1:11" ht="22.5" customHeight="1" x14ac:dyDescent="0.25">
      <c r="A55" s="297"/>
      <c r="B55" s="319" t="s">
        <v>75</v>
      </c>
      <c r="C55" s="308"/>
      <c r="D55" s="308"/>
      <c r="E55" s="309"/>
      <c r="F55" s="26" t="s">
        <v>24</v>
      </c>
      <c r="G55" s="38">
        <v>0</v>
      </c>
      <c r="H55" s="175" t="s">
        <v>298</v>
      </c>
      <c r="I55" s="46"/>
      <c r="J55" s="62"/>
      <c r="K55" s="177"/>
    </row>
    <row r="56" spans="1:11" ht="22.5" customHeight="1" x14ac:dyDescent="0.25">
      <c r="A56" s="297"/>
      <c r="B56" s="319" t="s">
        <v>76</v>
      </c>
      <c r="C56" s="308"/>
      <c r="D56" s="308"/>
      <c r="E56" s="309"/>
      <c r="F56" s="26" t="s">
        <v>25</v>
      </c>
      <c r="G56" s="38">
        <v>0</v>
      </c>
      <c r="H56" s="175" t="s">
        <v>298</v>
      </c>
      <c r="I56" s="46"/>
      <c r="J56" s="62"/>
      <c r="K56" s="177"/>
    </row>
    <row r="57" spans="1:11" ht="22.5" customHeight="1" x14ac:dyDescent="0.25">
      <c r="A57" s="297"/>
      <c r="B57" s="319" t="s">
        <v>77</v>
      </c>
      <c r="C57" s="308"/>
      <c r="D57" s="308"/>
      <c r="E57" s="309"/>
      <c r="F57" s="26" t="s">
        <v>26</v>
      </c>
      <c r="G57" s="38">
        <v>0</v>
      </c>
      <c r="H57" s="175" t="s">
        <v>298</v>
      </c>
      <c r="I57" s="46"/>
      <c r="J57" s="62"/>
      <c r="K57" s="177"/>
    </row>
    <row r="58" spans="1:11" ht="22.5" customHeight="1" x14ac:dyDescent="0.25">
      <c r="A58" s="297"/>
      <c r="B58" s="319" t="s">
        <v>78</v>
      </c>
      <c r="C58" s="308"/>
      <c r="D58" s="308"/>
      <c r="E58" s="309"/>
      <c r="F58" s="26" t="s">
        <v>27</v>
      </c>
      <c r="G58" s="38">
        <v>0</v>
      </c>
      <c r="H58" s="175"/>
      <c r="I58" s="46"/>
      <c r="J58" s="62"/>
      <c r="K58" s="177"/>
    </row>
    <row r="59" spans="1:11" ht="22.5" customHeight="1" x14ac:dyDescent="0.25">
      <c r="A59" s="297"/>
      <c r="B59" s="319" t="s">
        <v>382</v>
      </c>
      <c r="C59" s="308"/>
      <c r="D59" s="308"/>
      <c r="E59" s="309"/>
      <c r="F59" s="26" t="s">
        <v>28</v>
      </c>
      <c r="G59" s="38">
        <v>0</v>
      </c>
      <c r="H59" s="175"/>
      <c r="I59" s="46"/>
      <c r="J59" s="62"/>
      <c r="K59" s="177"/>
    </row>
    <row r="60" spans="1:11" ht="22.5" customHeight="1" x14ac:dyDescent="0.25">
      <c r="A60" s="297"/>
      <c r="B60" s="319" t="s">
        <v>66</v>
      </c>
      <c r="C60" s="308"/>
      <c r="D60" s="308"/>
      <c r="E60" s="309"/>
      <c r="F60" s="26" t="s">
        <v>29</v>
      </c>
      <c r="G60" s="38">
        <v>0</v>
      </c>
      <c r="H60" s="175"/>
      <c r="I60" s="46"/>
      <c r="J60" s="62"/>
      <c r="K60" s="177"/>
    </row>
    <row r="61" spans="1:11" ht="22.5" customHeight="1" x14ac:dyDescent="0.25">
      <c r="A61" s="297"/>
      <c r="B61" s="319" t="s">
        <v>67</v>
      </c>
      <c r="C61" s="308"/>
      <c r="D61" s="308"/>
      <c r="E61" s="309"/>
      <c r="F61" s="26" t="s">
        <v>30</v>
      </c>
      <c r="G61" s="38">
        <v>0</v>
      </c>
      <c r="H61" s="175"/>
      <c r="I61" s="46"/>
      <c r="J61" s="62"/>
      <c r="K61" s="177"/>
    </row>
    <row r="62" spans="1:11" ht="22.5" customHeight="1" x14ac:dyDescent="0.25">
      <c r="A62" s="297"/>
      <c r="B62" s="319" t="s">
        <v>68</v>
      </c>
      <c r="C62" s="308"/>
      <c r="D62" s="308"/>
      <c r="E62" s="309"/>
      <c r="F62" s="26" t="s">
        <v>31</v>
      </c>
      <c r="G62" s="38">
        <v>0</v>
      </c>
      <c r="H62" s="175"/>
      <c r="I62" s="46"/>
      <c r="J62" s="62"/>
      <c r="K62" s="177"/>
    </row>
    <row r="63" spans="1:11" ht="22.5" customHeight="1" x14ac:dyDescent="0.25">
      <c r="A63" s="297"/>
      <c r="B63" s="319" t="s">
        <v>44</v>
      </c>
      <c r="C63" s="308"/>
      <c r="D63" s="308"/>
      <c r="E63" s="309"/>
      <c r="F63" s="26" t="s">
        <v>32</v>
      </c>
      <c r="G63" s="38">
        <v>0</v>
      </c>
      <c r="H63" s="175"/>
      <c r="I63" s="46"/>
      <c r="J63" s="62"/>
      <c r="K63" s="177"/>
    </row>
    <row r="64" spans="1:11" ht="22.5" customHeight="1" x14ac:dyDescent="0.25">
      <c r="A64" s="297"/>
      <c r="B64" s="319" t="s">
        <v>39</v>
      </c>
      <c r="C64" s="308"/>
      <c r="D64" s="308"/>
      <c r="E64" s="309"/>
      <c r="F64" s="26" t="s">
        <v>33</v>
      </c>
      <c r="G64" s="38">
        <v>0</v>
      </c>
      <c r="H64" s="175"/>
      <c r="I64" s="46"/>
      <c r="J64" s="62"/>
      <c r="K64" s="177"/>
    </row>
    <row r="65" spans="1:11" ht="22.5" customHeight="1" x14ac:dyDescent="0.25">
      <c r="A65" s="297"/>
      <c r="B65" s="319" t="s">
        <v>40</v>
      </c>
      <c r="C65" s="308"/>
      <c r="D65" s="308"/>
      <c r="E65" s="309"/>
      <c r="F65" s="26" t="s">
        <v>34</v>
      </c>
      <c r="G65" s="38">
        <v>0</v>
      </c>
      <c r="H65" s="175"/>
      <c r="I65" s="46"/>
      <c r="J65" s="62"/>
      <c r="K65" s="177"/>
    </row>
    <row r="66" spans="1:11" ht="22.5" customHeight="1" x14ac:dyDescent="0.25">
      <c r="A66" s="297"/>
      <c r="B66" s="319" t="s">
        <v>69</v>
      </c>
      <c r="C66" s="308"/>
      <c r="D66" s="308"/>
      <c r="E66" s="309"/>
      <c r="F66" s="26" t="s">
        <v>35</v>
      </c>
      <c r="G66" s="38">
        <v>0</v>
      </c>
      <c r="H66" s="175"/>
      <c r="I66" s="46"/>
      <c r="J66" s="62"/>
      <c r="K66" s="177"/>
    </row>
    <row r="67" spans="1:11" ht="22.5" customHeight="1" x14ac:dyDescent="0.25">
      <c r="A67" s="297"/>
      <c r="B67" s="319" t="s">
        <v>45</v>
      </c>
      <c r="C67" s="308"/>
      <c r="D67" s="308"/>
      <c r="E67" s="309"/>
      <c r="F67" s="26" t="s">
        <v>36</v>
      </c>
      <c r="G67" s="38">
        <v>0</v>
      </c>
      <c r="H67" s="175"/>
      <c r="I67" s="46"/>
      <c r="J67" s="62"/>
      <c r="K67" s="177"/>
    </row>
    <row r="68" spans="1:11" ht="22.5" customHeight="1" thickBot="1" x14ac:dyDescent="0.3">
      <c r="A68" s="377" t="s">
        <v>375</v>
      </c>
      <c r="B68" s="378"/>
      <c r="C68" s="378"/>
      <c r="D68" s="378"/>
      <c r="E68" s="379"/>
      <c r="F68" s="28" t="s">
        <v>37</v>
      </c>
      <c r="G68" s="92">
        <v>0</v>
      </c>
      <c r="H68" s="175" t="s">
        <v>376</v>
      </c>
      <c r="I68" s="47" t="str">
        <f>IF($G$68&gt;$G$53,"Ř. 0317 je větší 0302","")</f>
        <v/>
      </c>
      <c r="J68" s="63"/>
      <c r="K68" s="177"/>
    </row>
    <row r="69" spans="1:11" ht="15.75" x14ac:dyDescent="0.25">
      <c r="A69" s="177"/>
      <c r="B69" s="177"/>
      <c r="C69" s="177"/>
      <c r="D69" s="177"/>
      <c r="E69" s="177"/>
      <c r="F69" s="177"/>
      <c r="G69" s="103"/>
      <c r="H69" s="175"/>
      <c r="I69" s="46"/>
      <c r="J69" s="62"/>
      <c r="K69" s="177"/>
    </row>
    <row r="70" spans="1:11" ht="26.25" customHeight="1" thickBot="1" x14ac:dyDescent="0.3">
      <c r="A70" s="21" t="s">
        <v>168</v>
      </c>
      <c r="B70" s="21"/>
      <c r="C70" s="21"/>
      <c r="D70" s="21"/>
      <c r="E70" s="177"/>
      <c r="F70" s="177"/>
      <c r="G70" s="103"/>
      <c r="H70" s="175"/>
      <c r="I70" s="46"/>
      <c r="J70" s="62"/>
      <c r="K70" s="177"/>
    </row>
    <row r="71" spans="1:11" ht="15.75" x14ac:dyDescent="0.25">
      <c r="A71" s="287"/>
      <c r="B71" s="288"/>
      <c r="C71" s="288"/>
      <c r="D71" s="288"/>
      <c r="E71" s="289"/>
      <c r="F71" s="168" t="s">
        <v>61</v>
      </c>
      <c r="G71" s="111" t="s">
        <v>62</v>
      </c>
      <c r="H71" s="175"/>
      <c r="I71" s="46"/>
      <c r="J71" s="62"/>
      <c r="K71" s="177"/>
    </row>
    <row r="72" spans="1:11" ht="15.75" x14ac:dyDescent="0.25">
      <c r="A72" s="298" t="s">
        <v>63</v>
      </c>
      <c r="B72" s="299"/>
      <c r="C72" s="299"/>
      <c r="D72" s="299"/>
      <c r="E72" s="300"/>
      <c r="F72" s="169">
        <v>1</v>
      </c>
      <c r="G72" s="112">
        <v>2</v>
      </c>
      <c r="H72" s="175"/>
      <c r="I72" s="46"/>
      <c r="J72" s="62"/>
      <c r="K72" s="177"/>
    </row>
    <row r="73" spans="1:11" ht="31.5" customHeight="1" x14ac:dyDescent="0.25">
      <c r="A73" s="376" t="s">
        <v>397</v>
      </c>
      <c r="B73" s="380"/>
      <c r="C73" s="382" t="s">
        <v>398</v>
      </c>
      <c r="D73" s="319" t="s">
        <v>395</v>
      </c>
      <c r="E73" s="309"/>
      <c r="F73" s="26">
        <v>401</v>
      </c>
      <c r="G73" s="38">
        <v>0</v>
      </c>
      <c r="H73" s="175"/>
      <c r="I73" s="47"/>
      <c r="J73" s="63"/>
      <c r="K73" s="177"/>
    </row>
    <row r="74" spans="1:11" ht="31.5" customHeight="1" x14ac:dyDescent="0.25">
      <c r="A74" s="381"/>
      <c r="B74" s="380"/>
      <c r="C74" s="383"/>
      <c r="D74" s="319" t="s">
        <v>396</v>
      </c>
      <c r="E74" s="309"/>
      <c r="F74" s="26">
        <v>402</v>
      </c>
      <c r="G74" s="38">
        <v>0</v>
      </c>
      <c r="H74" s="175"/>
      <c r="I74" s="47"/>
      <c r="J74" s="63"/>
      <c r="K74" s="177"/>
    </row>
    <row r="75" spans="1:11" ht="23.25" customHeight="1" x14ac:dyDescent="0.25">
      <c r="A75" s="376" t="s">
        <v>169</v>
      </c>
      <c r="B75" s="359"/>
      <c r="C75" s="383"/>
      <c r="D75" s="277" t="s">
        <v>399</v>
      </c>
      <c r="E75" s="279"/>
      <c r="F75" s="26">
        <v>403</v>
      </c>
      <c r="G75" s="38">
        <v>0</v>
      </c>
      <c r="H75" s="175"/>
      <c r="I75" s="47"/>
      <c r="J75" s="63"/>
      <c r="K75" s="177"/>
    </row>
    <row r="76" spans="1:11" ht="23.25" customHeight="1" x14ac:dyDescent="0.25">
      <c r="A76" s="376"/>
      <c r="B76" s="359"/>
      <c r="C76" s="384"/>
      <c r="D76" s="277" t="s">
        <v>400</v>
      </c>
      <c r="E76" s="279"/>
      <c r="F76" s="27">
        <v>404</v>
      </c>
      <c r="G76" s="38">
        <v>0</v>
      </c>
      <c r="H76" s="175"/>
      <c r="I76" s="47"/>
      <c r="J76" s="63"/>
      <c r="K76" s="177"/>
    </row>
    <row r="77" spans="1:11" ht="30" customHeight="1" x14ac:dyDescent="0.25">
      <c r="A77" s="307" t="s">
        <v>401</v>
      </c>
      <c r="B77" s="278"/>
      <c r="C77" s="278"/>
      <c r="D77" s="278"/>
      <c r="E77" s="279"/>
      <c r="F77" s="26">
        <v>405</v>
      </c>
      <c r="G77" s="38">
        <v>0</v>
      </c>
      <c r="H77" s="175" t="s">
        <v>350</v>
      </c>
      <c r="I77" s="47"/>
      <c r="J77" s="63"/>
      <c r="K77" s="177"/>
    </row>
    <row r="78" spans="1:11" ht="36" customHeight="1" x14ac:dyDescent="0.25">
      <c r="A78" s="307" t="s">
        <v>402</v>
      </c>
      <c r="B78" s="278"/>
      <c r="C78" s="278"/>
      <c r="D78" s="278"/>
      <c r="E78" s="279"/>
      <c r="F78" s="26">
        <v>406</v>
      </c>
      <c r="G78" s="38">
        <v>0</v>
      </c>
      <c r="H78" s="175" t="s">
        <v>351</v>
      </c>
      <c r="I78" s="47" t="str">
        <f>IF(FLOOR(G78/48,1)&lt;$G$79,"Počet hodin neodpovídá ř. 0407*48 hod.","")</f>
        <v/>
      </c>
      <c r="J78" s="62"/>
      <c r="K78" s="177"/>
    </row>
    <row r="79" spans="1:11" ht="30" customHeight="1" x14ac:dyDescent="0.25">
      <c r="A79" s="307" t="s">
        <v>403</v>
      </c>
      <c r="B79" s="278"/>
      <c r="C79" s="278"/>
      <c r="D79" s="278"/>
      <c r="E79" s="279"/>
      <c r="F79" s="26">
        <v>407</v>
      </c>
      <c r="G79" s="38">
        <v>0</v>
      </c>
      <c r="H79" s="175" t="s">
        <v>595</v>
      </c>
      <c r="I79" s="47" t="str">
        <f>IF(G79=0,IF(G78&gt;G77*47,"Někteří zaměstnanci splnili standard.",""),"")</f>
        <v/>
      </c>
      <c r="J79" s="63"/>
      <c r="K79" s="177"/>
    </row>
    <row r="80" spans="1:11" ht="30" customHeight="1" x14ac:dyDescent="0.25">
      <c r="A80" s="307" t="s">
        <v>404</v>
      </c>
      <c r="B80" s="278"/>
      <c r="C80" s="278"/>
      <c r="D80" s="278"/>
      <c r="E80" s="279"/>
      <c r="F80" s="26">
        <v>408</v>
      </c>
      <c r="G80" s="38">
        <v>0</v>
      </c>
      <c r="H80" s="175" t="s">
        <v>353</v>
      </c>
      <c r="I80" s="47" t="str">
        <f>IF($G$45&gt;0,IF($G$80=0,"Vyplňte počet akcí",""),"")</f>
        <v/>
      </c>
      <c r="J80" s="66"/>
      <c r="K80" s="177"/>
    </row>
    <row r="81" spans="1:11" ht="30" customHeight="1" x14ac:dyDescent="0.25">
      <c r="A81" s="307" t="s">
        <v>405</v>
      </c>
      <c r="B81" s="278"/>
      <c r="C81" s="278"/>
      <c r="D81" s="278"/>
      <c r="E81" s="279"/>
      <c r="F81" s="26">
        <v>409</v>
      </c>
      <c r="G81" s="38">
        <v>0</v>
      </c>
      <c r="H81" s="175" t="s">
        <v>479</v>
      </c>
      <c r="I81" s="47" t="str">
        <f>IF($G$111&gt;0,IF($G$81=0,"Vyplněny online návštěvy v 0512",""),"")</f>
        <v/>
      </c>
      <c r="J81" s="66"/>
      <c r="K81" s="177"/>
    </row>
    <row r="82" spans="1:11" ht="25.5" customHeight="1" x14ac:dyDescent="0.25">
      <c r="A82" s="306" t="s">
        <v>406</v>
      </c>
      <c r="B82" s="278"/>
      <c r="C82" s="278"/>
      <c r="D82" s="278"/>
      <c r="E82" s="279"/>
      <c r="F82" s="26">
        <v>410</v>
      </c>
      <c r="G82" s="38">
        <v>0</v>
      </c>
      <c r="H82" s="175" t="s">
        <v>354</v>
      </c>
      <c r="I82" s="47" t="str">
        <f>IF($G$46&gt;0,IF($G$82=0,"Vyplňte počet akcí",""),"")</f>
        <v/>
      </c>
      <c r="J82" s="66"/>
      <c r="K82" s="177"/>
    </row>
    <row r="83" spans="1:11" ht="30" customHeight="1" x14ac:dyDescent="0.25">
      <c r="A83" s="295" t="s">
        <v>407</v>
      </c>
      <c r="B83" s="274"/>
      <c r="C83" s="274"/>
      <c r="D83" s="274"/>
      <c r="E83" s="274"/>
      <c r="F83" s="26">
        <v>411</v>
      </c>
      <c r="G83" s="38">
        <v>0</v>
      </c>
      <c r="H83" s="175" t="s">
        <v>480</v>
      </c>
      <c r="I83" s="47" t="str">
        <f>IF($G$112&gt;0,IF($G$83=0,"Vyplněny online návštěvy v 0513",""),"")</f>
        <v/>
      </c>
      <c r="J83" s="66"/>
      <c r="K83" s="177"/>
    </row>
    <row r="84" spans="1:11" ht="30" customHeight="1" x14ac:dyDescent="0.25">
      <c r="A84" s="295" t="s">
        <v>408</v>
      </c>
      <c r="B84" s="296"/>
      <c r="C84" s="296"/>
      <c r="D84" s="296"/>
      <c r="E84" s="296"/>
      <c r="F84" s="26">
        <v>412</v>
      </c>
      <c r="G84" s="38">
        <v>0</v>
      </c>
      <c r="H84" s="175" t="s">
        <v>481</v>
      </c>
      <c r="I84" s="47" t="str">
        <f>IF($G$84&gt;$G$82,"Ř. 0412 je větší 0410","")</f>
        <v/>
      </c>
      <c r="J84" s="63"/>
      <c r="K84" s="177"/>
    </row>
    <row r="85" spans="1:11" ht="30" customHeight="1" x14ac:dyDescent="0.25">
      <c r="A85" s="295" t="s">
        <v>177</v>
      </c>
      <c r="B85" s="296"/>
      <c r="C85" s="296"/>
      <c r="D85" s="296"/>
      <c r="E85" s="296"/>
      <c r="F85" s="26">
        <v>413</v>
      </c>
      <c r="G85" s="38">
        <v>0</v>
      </c>
      <c r="H85" s="175"/>
      <c r="I85" s="46"/>
      <c r="J85" s="62"/>
      <c r="K85" s="177"/>
    </row>
    <row r="86" spans="1:11" ht="22.5" customHeight="1" x14ac:dyDescent="0.25">
      <c r="A86" s="273" t="s">
        <v>178</v>
      </c>
      <c r="B86" s="274"/>
      <c r="C86" s="274"/>
      <c r="D86" s="274"/>
      <c r="E86" s="274"/>
      <c r="F86" s="26">
        <v>414</v>
      </c>
      <c r="G86" s="38">
        <v>0</v>
      </c>
      <c r="H86" s="175"/>
      <c r="I86" s="47" t="str">
        <f>IF($G$86&gt;0,IF($G$85=0,"Chybí tituly v ř. 0413",""),"")</f>
        <v/>
      </c>
      <c r="J86" s="63"/>
      <c r="K86" s="177"/>
    </row>
    <row r="87" spans="1:11" ht="30" customHeight="1" x14ac:dyDescent="0.25">
      <c r="A87" s="295" t="s">
        <v>179</v>
      </c>
      <c r="B87" s="296"/>
      <c r="C87" s="296"/>
      <c r="D87" s="296"/>
      <c r="E87" s="296"/>
      <c r="F87" s="26">
        <v>415</v>
      </c>
      <c r="G87" s="38">
        <v>0</v>
      </c>
      <c r="H87" s="175"/>
      <c r="I87" s="51"/>
      <c r="J87" s="63"/>
      <c r="K87" s="177"/>
    </row>
    <row r="88" spans="1:11" ht="22.5" customHeight="1" x14ac:dyDescent="0.25">
      <c r="A88" s="273" t="s">
        <v>178</v>
      </c>
      <c r="B88" s="274"/>
      <c r="C88" s="274"/>
      <c r="D88" s="274"/>
      <c r="E88" s="274"/>
      <c r="F88" s="26">
        <v>416</v>
      </c>
      <c r="G88" s="38">
        <v>0</v>
      </c>
      <c r="H88" s="175"/>
      <c r="I88" s="47" t="str">
        <f>IF($G$88&gt;0,IF($G$87=0,"Chybí tituly v ř. 0415",""),"")</f>
        <v/>
      </c>
      <c r="J88" s="63"/>
      <c r="K88" s="177"/>
    </row>
    <row r="89" spans="1:11" ht="30" customHeight="1" x14ac:dyDescent="0.25">
      <c r="A89" s="295" t="s">
        <v>180</v>
      </c>
      <c r="B89" s="296"/>
      <c r="C89" s="296"/>
      <c r="D89" s="296"/>
      <c r="E89" s="296"/>
      <c r="F89" s="26">
        <v>417</v>
      </c>
      <c r="G89" s="38">
        <v>0</v>
      </c>
      <c r="H89" s="175"/>
      <c r="I89" s="46"/>
      <c r="J89" s="62"/>
      <c r="K89" s="177"/>
    </row>
    <row r="90" spans="1:11" ht="22.5" customHeight="1" x14ac:dyDescent="0.25">
      <c r="A90" s="273" t="s">
        <v>181</v>
      </c>
      <c r="B90" s="274"/>
      <c r="C90" s="274"/>
      <c r="D90" s="274"/>
      <c r="E90" s="274"/>
      <c r="F90" s="26">
        <v>418</v>
      </c>
      <c r="G90" s="38">
        <v>0</v>
      </c>
      <c r="H90" s="192" t="s">
        <v>1168</v>
      </c>
      <c r="I90" s="46"/>
      <c r="J90" s="62"/>
      <c r="K90" s="177"/>
    </row>
    <row r="91" spans="1:11" ht="25.5" customHeight="1" x14ac:dyDescent="0.25">
      <c r="A91" s="273" t="s">
        <v>182</v>
      </c>
      <c r="B91" s="274"/>
      <c r="C91" s="274"/>
      <c r="D91" s="274"/>
      <c r="E91" s="274"/>
      <c r="F91" s="26">
        <v>419</v>
      </c>
      <c r="G91" s="38">
        <v>0</v>
      </c>
      <c r="H91" s="152" t="s">
        <v>596</v>
      </c>
      <c r="I91" s="46"/>
      <c r="J91" s="62"/>
      <c r="K91" s="177"/>
    </row>
    <row r="92" spans="1:11" ht="22.5" customHeight="1" x14ac:dyDescent="0.25">
      <c r="A92" s="273" t="s">
        <v>183</v>
      </c>
      <c r="B92" s="274"/>
      <c r="C92" s="274"/>
      <c r="D92" s="274"/>
      <c r="E92" s="274"/>
      <c r="F92" s="26">
        <v>420</v>
      </c>
      <c r="G92" s="38">
        <v>0</v>
      </c>
      <c r="H92" s="175" t="s">
        <v>1170</v>
      </c>
      <c r="I92" s="46"/>
      <c r="J92" s="62"/>
      <c r="K92" s="177"/>
    </row>
    <row r="93" spans="1:11" ht="22.5" customHeight="1" x14ac:dyDescent="0.25">
      <c r="A93" s="273" t="s">
        <v>184</v>
      </c>
      <c r="B93" s="274"/>
      <c r="C93" s="274"/>
      <c r="D93" s="274"/>
      <c r="E93" s="274"/>
      <c r="F93" s="26">
        <v>421</v>
      </c>
      <c r="G93" s="38">
        <v>0</v>
      </c>
      <c r="H93" s="175" t="s">
        <v>299</v>
      </c>
      <c r="I93" s="46"/>
      <c r="J93" s="62"/>
      <c r="K93" s="177"/>
    </row>
    <row r="94" spans="1:11" ht="22.5" customHeight="1" x14ac:dyDescent="0.25">
      <c r="A94" s="273" t="s">
        <v>185</v>
      </c>
      <c r="B94" s="274"/>
      <c r="C94" s="274"/>
      <c r="D94" s="274"/>
      <c r="E94" s="274"/>
      <c r="F94" s="26">
        <v>422</v>
      </c>
      <c r="G94" s="38">
        <v>0</v>
      </c>
      <c r="H94" s="175" t="s">
        <v>300</v>
      </c>
      <c r="I94" s="46"/>
      <c r="J94" s="62"/>
      <c r="K94" s="177"/>
    </row>
    <row r="95" spans="1:11" ht="22.5" customHeight="1" thickBot="1" x14ac:dyDescent="0.3">
      <c r="A95" s="370" t="s">
        <v>186</v>
      </c>
      <c r="B95" s="371"/>
      <c r="C95" s="371"/>
      <c r="D95" s="371"/>
      <c r="E95" s="371"/>
      <c r="F95" s="28">
        <v>423</v>
      </c>
      <c r="G95" s="92">
        <v>0</v>
      </c>
      <c r="H95" s="192" t="s">
        <v>1169</v>
      </c>
      <c r="I95" s="46"/>
      <c r="J95" s="62"/>
      <c r="K95" s="177"/>
    </row>
    <row r="96" spans="1:11" ht="15.75" x14ac:dyDescent="0.25">
      <c r="A96" s="177"/>
      <c r="B96" s="177"/>
      <c r="C96" s="177"/>
      <c r="D96" s="177"/>
      <c r="E96" s="177"/>
      <c r="F96" s="177"/>
      <c r="G96" s="103"/>
      <c r="H96" s="175"/>
      <c r="I96" s="46"/>
      <c r="J96" s="62"/>
      <c r="K96" s="177"/>
    </row>
    <row r="97" spans="1:11" ht="26.25" customHeight="1" thickBot="1" x14ac:dyDescent="0.3">
      <c r="A97" s="21" t="s">
        <v>187</v>
      </c>
      <c r="B97" s="177"/>
      <c r="C97" s="177"/>
      <c r="D97" s="177"/>
      <c r="E97" s="177"/>
      <c r="F97" s="177"/>
      <c r="G97" s="103"/>
      <c r="H97" s="175"/>
      <c r="I97" s="46"/>
      <c r="J97" s="62"/>
      <c r="K97" s="177"/>
    </row>
    <row r="98" spans="1:11" ht="15.75" x14ac:dyDescent="0.25">
      <c r="A98" s="287"/>
      <c r="B98" s="288"/>
      <c r="C98" s="288"/>
      <c r="D98" s="288"/>
      <c r="E98" s="289"/>
      <c r="F98" s="168" t="s">
        <v>61</v>
      </c>
      <c r="G98" s="111" t="s">
        <v>62</v>
      </c>
      <c r="H98" s="175"/>
      <c r="I98" s="46"/>
      <c r="J98" s="62"/>
      <c r="K98" s="177"/>
    </row>
    <row r="99" spans="1:11" ht="15.75" x14ac:dyDescent="0.25">
      <c r="A99" s="298" t="s">
        <v>63</v>
      </c>
      <c r="B99" s="299"/>
      <c r="C99" s="299"/>
      <c r="D99" s="299"/>
      <c r="E99" s="300"/>
      <c r="F99" s="169">
        <v>1</v>
      </c>
      <c r="G99" s="112">
        <v>2</v>
      </c>
      <c r="H99" s="175"/>
      <c r="I99" s="46"/>
      <c r="J99" s="62"/>
      <c r="K99" s="177"/>
    </row>
    <row r="100" spans="1:11" ht="24.75" customHeight="1" x14ac:dyDescent="0.25">
      <c r="A100" s="273" t="s">
        <v>188</v>
      </c>
      <c r="B100" s="274"/>
      <c r="C100" s="274"/>
      <c r="D100" s="274"/>
      <c r="E100" s="274"/>
      <c r="F100" s="26">
        <v>501</v>
      </c>
      <c r="G100" s="38">
        <v>0</v>
      </c>
      <c r="H100" s="175" t="s">
        <v>301</v>
      </c>
      <c r="I100" s="47" t="str">
        <f>IF(G102&gt;0,IF(G100=0,"Chybí webová stránka.",""),"")</f>
        <v/>
      </c>
      <c r="J100" s="63"/>
      <c r="K100" s="177"/>
    </row>
    <row r="101" spans="1:11" ht="22.5" customHeight="1" x14ac:dyDescent="0.25">
      <c r="A101" s="273" t="s">
        <v>189</v>
      </c>
      <c r="B101" s="274"/>
      <c r="C101" s="274"/>
      <c r="D101" s="274"/>
      <c r="E101" s="274"/>
      <c r="F101" s="26">
        <v>502</v>
      </c>
      <c r="G101" s="38">
        <v>0</v>
      </c>
      <c r="H101" s="175" t="s">
        <v>302</v>
      </c>
      <c r="I101" s="46" t="str">
        <f>IF(G103&gt;0,IF(G101=0,"Chybí elektronický katalog.",""),"")</f>
        <v/>
      </c>
      <c r="J101" s="62"/>
      <c r="K101" s="177"/>
    </row>
    <row r="102" spans="1:11" ht="23.25" customHeight="1" x14ac:dyDescent="0.25">
      <c r="A102" s="310" t="s">
        <v>417</v>
      </c>
      <c r="B102" s="308" t="s">
        <v>409</v>
      </c>
      <c r="C102" s="308"/>
      <c r="D102" s="308"/>
      <c r="E102" s="309"/>
      <c r="F102" s="26">
        <v>503</v>
      </c>
      <c r="G102" s="38">
        <v>0</v>
      </c>
      <c r="H102" s="175"/>
      <c r="I102" s="46"/>
      <c r="J102" s="62"/>
      <c r="K102" s="177"/>
    </row>
    <row r="103" spans="1:11" ht="30" customHeight="1" x14ac:dyDescent="0.25">
      <c r="A103" s="311"/>
      <c r="B103" s="308" t="s">
        <v>418</v>
      </c>
      <c r="C103" s="308"/>
      <c r="D103" s="308"/>
      <c r="E103" s="309"/>
      <c r="F103" s="27">
        <v>504</v>
      </c>
      <c r="G103" s="38">
        <v>0</v>
      </c>
      <c r="H103" s="175" t="s">
        <v>582</v>
      </c>
      <c r="I103" s="46"/>
      <c r="J103" s="62"/>
      <c r="K103" s="177"/>
    </row>
    <row r="104" spans="1:11" ht="22.5" customHeight="1" x14ac:dyDescent="0.25">
      <c r="A104" s="311"/>
      <c r="B104" s="278" t="s">
        <v>410</v>
      </c>
      <c r="C104" s="278"/>
      <c r="D104" s="278"/>
      <c r="E104" s="279"/>
      <c r="F104" s="26">
        <v>505</v>
      </c>
      <c r="G104" s="38">
        <v>0</v>
      </c>
      <c r="H104" s="175" t="s">
        <v>303</v>
      </c>
      <c r="I104" s="46"/>
      <c r="J104" s="62"/>
      <c r="K104" s="177"/>
    </row>
    <row r="105" spans="1:11" ht="22.5" customHeight="1" x14ac:dyDescent="0.25">
      <c r="A105" s="311"/>
      <c r="B105" s="278" t="s">
        <v>411</v>
      </c>
      <c r="C105" s="278"/>
      <c r="D105" s="278"/>
      <c r="E105" s="279"/>
      <c r="F105" s="26">
        <v>506</v>
      </c>
      <c r="G105" s="38">
        <v>0</v>
      </c>
      <c r="H105" s="175" t="s">
        <v>304</v>
      </c>
      <c r="I105" s="46"/>
      <c r="J105" s="62"/>
      <c r="K105" s="177"/>
    </row>
    <row r="106" spans="1:11" ht="30" customHeight="1" x14ac:dyDescent="0.25">
      <c r="A106" s="311"/>
      <c r="B106" s="308" t="s">
        <v>412</v>
      </c>
      <c r="C106" s="308"/>
      <c r="D106" s="308"/>
      <c r="E106" s="309"/>
      <c r="F106" s="26">
        <v>507</v>
      </c>
      <c r="G106" s="38">
        <v>0</v>
      </c>
      <c r="H106" s="175" t="s">
        <v>582</v>
      </c>
      <c r="I106" s="46"/>
      <c r="J106" s="62"/>
      <c r="K106" s="177"/>
    </row>
    <row r="107" spans="1:11" ht="23.25" customHeight="1" x14ac:dyDescent="0.25">
      <c r="A107" s="311"/>
      <c r="B107" s="308" t="s">
        <v>413</v>
      </c>
      <c r="C107" s="308"/>
      <c r="D107" s="308"/>
      <c r="E107" s="309"/>
      <c r="F107" s="26">
        <v>508</v>
      </c>
      <c r="G107" s="38">
        <v>0</v>
      </c>
      <c r="H107" s="152"/>
      <c r="I107" s="46"/>
      <c r="J107" s="62"/>
      <c r="K107" s="177"/>
    </row>
    <row r="108" spans="1:11" ht="22.5" customHeight="1" x14ac:dyDescent="0.25">
      <c r="A108" s="311"/>
      <c r="B108" s="278" t="s">
        <v>428</v>
      </c>
      <c r="C108" s="278"/>
      <c r="D108" s="278"/>
      <c r="E108" s="279"/>
      <c r="F108" s="26">
        <v>509</v>
      </c>
      <c r="G108" s="38">
        <v>0</v>
      </c>
      <c r="H108" s="175"/>
      <c r="I108" s="46"/>
      <c r="J108" s="62"/>
      <c r="K108" s="177"/>
    </row>
    <row r="109" spans="1:11" ht="22.5" customHeight="1" x14ac:dyDescent="0.25">
      <c r="A109" s="311"/>
      <c r="B109" s="278" t="s">
        <v>414</v>
      </c>
      <c r="C109" s="278"/>
      <c r="D109" s="278"/>
      <c r="E109" s="279"/>
      <c r="F109" s="26">
        <v>510</v>
      </c>
      <c r="G109" s="38">
        <v>0</v>
      </c>
      <c r="H109" s="175" t="s">
        <v>583</v>
      </c>
      <c r="I109" s="46"/>
      <c r="J109" s="62"/>
      <c r="K109" s="177"/>
    </row>
    <row r="110" spans="1:11" ht="22.5" customHeight="1" x14ac:dyDescent="0.25">
      <c r="A110" s="311"/>
      <c r="B110" s="278" t="s">
        <v>415</v>
      </c>
      <c r="C110" s="278"/>
      <c r="D110" s="278"/>
      <c r="E110" s="279"/>
      <c r="F110" s="26">
        <v>511</v>
      </c>
      <c r="G110" s="38">
        <v>0</v>
      </c>
      <c r="H110" s="175" t="s">
        <v>583</v>
      </c>
      <c r="I110" s="46"/>
      <c r="J110" s="62"/>
      <c r="K110" s="177"/>
    </row>
    <row r="111" spans="1:11" ht="42" customHeight="1" x14ac:dyDescent="0.25">
      <c r="A111" s="311"/>
      <c r="B111" s="313" t="s">
        <v>419</v>
      </c>
      <c r="C111" s="314"/>
      <c r="D111" s="308" t="s">
        <v>544</v>
      </c>
      <c r="E111" s="309"/>
      <c r="F111" s="26">
        <v>512</v>
      </c>
      <c r="G111" s="38">
        <v>0</v>
      </c>
      <c r="H111" s="175" t="s">
        <v>582</v>
      </c>
      <c r="I111" s="47"/>
      <c r="J111" s="63"/>
      <c r="K111" s="177"/>
    </row>
    <row r="112" spans="1:11" ht="22.5" customHeight="1" thickBot="1" x14ac:dyDescent="0.3">
      <c r="A112" s="312"/>
      <c r="B112" s="315"/>
      <c r="C112" s="316"/>
      <c r="D112" s="285" t="s">
        <v>416</v>
      </c>
      <c r="E112" s="286"/>
      <c r="F112" s="28">
        <v>513</v>
      </c>
      <c r="G112" s="92">
        <v>0</v>
      </c>
      <c r="H112" s="175" t="s">
        <v>582</v>
      </c>
      <c r="I112" s="46"/>
      <c r="J112" s="62"/>
      <c r="K112" s="177"/>
    </row>
    <row r="113" spans="1:11" ht="15.75" x14ac:dyDescent="0.25">
      <c r="A113" s="177"/>
      <c r="B113" s="177"/>
      <c r="C113" s="177"/>
      <c r="D113" s="177"/>
      <c r="E113" s="177"/>
      <c r="F113" s="177"/>
      <c r="G113" s="103"/>
      <c r="H113" s="175"/>
      <c r="I113" s="46"/>
      <c r="J113" s="62"/>
      <c r="K113" s="177"/>
    </row>
    <row r="114" spans="1:11" ht="26.25" customHeight="1" thickBot="1" x14ac:dyDescent="0.3">
      <c r="A114" s="21" t="s">
        <v>190</v>
      </c>
      <c r="B114" s="177"/>
      <c r="C114" s="177"/>
      <c r="D114" s="177"/>
      <c r="E114" s="177"/>
      <c r="F114" s="177"/>
      <c r="G114" s="103"/>
      <c r="H114" s="175"/>
      <c r="I114" s="46"/>
      <c r="J114" s="62"/>
      <c r="K114" s="177"/>
    </row>
    <row r="115" spans="1:11" ht="15.75" x14ac:dyDescent="0.25">
      <c r="A115" s="287"/>
      <c r="B115" s="288"/>
      <c r="C115" s="288"/>
      <c r="D115" s="288"/>
      <c r="E115" s="289"/>
      <c r="F115" s="168" t="s">
        <v>61</v>
      </c>
      <c r="G115" s="111" t="s">
        <v>62</v>
      </c>
      <c r="H115" s="175"/>
      <c r="I115" s="46"/>
      <c r="J115" s="62"/>
      <c r="K115" s="177"/>
    </row>
    <row r="116" spans="1:11" ht="15.75" x14ac:dyDescent="0.25">
      <c r="A116" s="298" t="s">
        <v>63</v>
      </c>
      <c r="B116" s="299"/>
      <c r="C116" s="299"/>
      <c r="D116" s="299"/>
      <c r="E116" s="300"/>
      <c r="F116" s="169">
        <v>1</v>
      </c>
      <c r="G116" s="112">
        <v>2</v>
      </c>
      <c r="H116" s="175"/>
      <c r="I116" s="46"/>
      <c r="J116" s="62"/>
      <c r="K116" s="177"/>
    </row>
    <row r="117" spans="1:11" ht="22.5" customHeight="1" x14ac:dyDescent="0.25">
      <c r="A117" s="306" t="s">
        <v>421</v>
      </c>
      <c r="B117" s="278"/>
      <c r="C117" s="278"/>
      <c r="D117" s="278"/>
      <c r="E117" s="279"/>
      <c r="F117" s="26">
        <v>601</v>
      </c>
      <c r="G117" s="113">
        <v>0</v>
      </c>
      <c r="H117" s="161" t="s">
        <v>593</v>
      </c>
      <c r="I117" s="46"/>
      <c r="J117" s="62"/>
      <c r="K117" s="177"/>
    </row>
    <row r="118" spans="1:11" ht="23.25" customHeight="1" x14ac:dyDescent="0.25">
      <c r="A118" s="306" t="s">
        <v>420</v>
      </c>
      <c r="B118" s="278"/>
      <c r="C118" s="278"/>
      <c r="D118" s="278"/>
      <c r="E118" s="279"/>
      <c r="F118" s="26">
        <v>602</v>
      </c>
      <c r="G118" s="43">
        <f>SUM(G119:G125)</f>
        <v>0</v>
      </c>
      <c r="H118" s="374" t="s">
        <v>594</v>
      </c>
      <c r="I118" s="46"/>
      <c r="J118" s="62"/>
      <c r="K118" s="177"/>
    </row>
    <row r="119" spans="1:11" ht="23.25" customHeight="1" x14ac:dyDescent="0.25">
      <c r="A119" s="275" t="s">
        <v>191</v>
      </c>
      <c r="B119" s="276" t="s">
        <v>192</v>
      </c>
      <c r="C119" s="277" t="s">
        <v>193</v>
      </c>
      <c r="D119" s="278"/>
      <c r="E119" s="279"/>
      <c r="F119" s="26">
        <v>603</v>
      </c>
      <c r="G119" s="44">
        <v>0</v>
      </c>
      <c r="H119" s="374"/>
      <c r="I119" s="46"/>
      <c r="J119" s="62"/>
      <c r="K119" s="177"/>
    </row>
    <row r="120" spans="1:11" ht="23.25" customHeight="1" x14ac:dyDescent="0.25">
      <c r="A120" s="275"/>
      <c r="B120" s="276"/>
      <c r="C120" s="277" t="s">
        <v>194</v>
      </c>
      <c r="D120" s="278"/>
      <c r="E120" s="279"/>
      <c r="F120" s="29">
        <v>604</v>
      </c>
      <c r="G120" s="44">
        <v>0</v>
      </c>
      <c r="H120" s="374"/>
      <c r="I120" s="46"/>
      <c r="J120" s="62"/>
      <c r="K120" s="177"/>
    </row>
    <row r="121" spans="1:11" ht="23.25" customHeight="1" x14ac:dyDescent="0.25">
      <c r="A121" s="275"/>
      <c r="B121" s="276"/>
      <c r="C121" s="277" t="s">
        <v>195</v>
      </c>
      <c r="D121" s="278"/>
      <c r="E121" s="279"/>
      <c r="F121" s="26">
        <v>605</v>
      </c>
      <c r="G121" s="44">
        <v>0</v>
      </c>
      <c r="H121" s="374"/>
      <c r="I121" s="46"/>
      <c r="J121" s="62"/>
      <c r="K121" s="177"/>
    </row>
    <row r="122" spans="1:11" ht="23.25" customHeight="1" x14ac:dyDescent="0.25">
      <c r="A122" s="275"/>
      <c r="B122" s="276"/>
      <c r="C122" s="277" t="s">
        <v>196</v>
      </c>
      <c r="D122" s="278"/>
      <c r="E122" s="279"/>
      <c r="F122" s="26">
        <v>606</v>
      </c>
      <c r="G122" s="44">
        <v>0</v>
      </c>
      <c r="H122" s="374"/>
      <c r="I122" s="46"/>
      <c r="J122" s="62"/>
      <c r="K122" s="177"/>
    </row>
    <row r="123" spans="1:11" ht="23.25" customHeight="1" x14ac:dyDescent="0.25">
      <c r="A123" s="275"/>
      <c r="B123" s="276"/>
      <c r="C123" s="277" t="s">
        <v>197</v>
      </c>
      <c r="D123" s="278"/>
      <c r="E123" s="279"/>
      <c r="F123" s="26">
        <v>607</v>
      </c>
      <c r="G123" s="44">
        <v>0</v>
      </c>
      <c r="H123" s="374"/>
      <c r="I123" s="46"/>
      <c r="J123" s="62"/>
      <c r="K123" s="177"/>
    </row>
    <row r="124" spans="1:11" ht="23.25" customHeight="1" x14ac:dyDescent="0.25">
      <c r="A124" s="275"/>
      <c r="B124" s="276"/>
      <c r="C124" s="277" t="s">
        <v>198</v>
      </c>
      <c r="D124" s="278"/>
      <c r="E124" s="279"/>
      <c r="F124" s="26">
        <v>608</v>
      </c>
      <c r="G124" s="44">
        <v>0</v>
      </c>
      <c r="H124" s="374"/>
      <c r="I124" s="46"/>
      <c r="J124" s="62"/>
      <c r="K124" s="177"/>
    </row>
    <row r="125" spans="1:11" ht="23.25" customHeight="1" x14ac:dyDescent="0.25">
      <c r="A125" s="275"/>
      <c r="B125" s="277" t="s">
        <v>199</v>
      </c>
      <c r="C125" s="278"/>
      <c r="D125" s="278"/>
      <c r="E125" s="279"/>
      <c r="F125" s="26">
        <v>609</v>
      </c>
      <c r="G125" s="44">
        <v>0</v>
      </c>
      <c r="H125" s="374"/>
      <c r="I125" s="46"/>
      <c r="J125" s="62"/>
      <c r="K125" s="177"/>
    </row>
    <row r="126" spans="1:11" ht="30" customHeight="1" x14ac:dyDescent="0.25">
      <c r="A126" s="307" t="s">
        <v>424</v>
      </c>
      <c r="B126" s="308"/>
      <c r="C126" s="308"/>
      <c r="D126" s="308"/>
      <c r="E126" s="309"/>
      <c r="F126" s="26">
        <v>610</v>
      </c>
      <c r="G126" s="38">
        <v>0</v>
      </c>
      <c r="H126" s="269" t="s">
        <v>592</v>
      </c>
      <c r="I126" s="46" t="str">
        <f>IF(G127&gt;0,IF(G126=0,"Chybí počet DPČ, DPP",""),"")</f>
        <v/>
      </c>
      <c r="J126" s="62"/>
      <c r="K126" s="177"/>
    </row>
    <row r="127" spans="1:11" ht="23.25" customHeight="1" x14ac:dyDescent="0.25">
      <c r="A127" s="307" t="s">
        <v>425</v>
      </c>
      <c r="B127" s="308"/>
      <c r="C127" s="308"/>
      <c r="D127" s="308"/>
      <c r="E127" s="309"/>
      <c r="F127" s="129">
        <v>611</v>
      </c>
      <c r="G127" s="38">
        <v>0</v>
      </c>
      <c r="H127" s="175"/>
      <c r="I127" s="46" t="str">
        <f>IF(G126&gt;0,IF(G127=0,"Chybí počet hodin DPČ, DPP",""),"")</f>
        <v/>
      </c>
      <c r="J127" s="62"/>
      <c r="K127" s="177"/>
    </row>
    <row r="128" spans="1:11" ht="30" customHeight="1" x14ac:dyDescent="0.25">
      <c r="A128" s="307" t="s">
        <v>426</v>
      </c>
      <c r="B128" s="308"/>
      <c r="C128" s="308"/>
      <c r="D128" s="308"/>
      <c r="E128" s="309"/>
      <c r="F128" s="26">
        <v>612</v>
      </c>
      <c r="G128" s="38">
        <v>0</v>
      </c>
      <c r="H128" s="161" t="s">
        <v>593</v>
      </c>
      <c r="I128" s="46" t="str">
        <f>IF(G129&gt;0,IF(G128=0,"Chybí počet OSVČ, atd.",""),"")</f>
        <v/>
      </c>
      <c r="J128" s="62"/>
      <c r="K128" s="177"/>
    </row>
    <row r="129" spans="1:11" ht="30" customHeight="1" x14ac:dyDescent="0.25">
      <c r="A129" s="307" t="s">
        <v>427</v>
      </c>
      <c r="B129" s="308"/>
      <c r="C129" s="308"/>
      <c r="D129" s="308"/>
      <c r="E129" s="309"/>
      <c r="F129" s="26">
        <v>613</v>
      </c>
      <c r="G129" s="38">
        <v>0</v>
      </c>
      <c r="H129" s="175"/>
      <c r="I129" s="46" t="str">
        <f>IF(G128&gt;0,IF(G129=0,"Chybí počet hodin OSCČ, atd.",""),"")</f>
        <v/>
      </c>
      <c r="J129" s="62"/>
      <c r="K129" s="177"/>
    </row>
    <row r="130" spans="1:11" ht="23.25" customHeight="1" x14ac:dyDescent="0.25">
      <c r="A130" s="307" t="s">
        <v>422</v>
      </c>
      <c r="B130" s="308"/>
      <c r="C130" s="308"/>
      <c r="D130" s="308"/>
      <c r="E130" s="309"/>
      <c r="F130" s="26">
        <v>614</v>
      </c>
      <c r="G130" s="38">
        <v>0</v>
      </c>
      <c r="H130" s="175" t="s">
        <v>305</v>
      </c>
      <c r="I130" s="47" t="str">
        <f>IF(G131&gt;0,IF(G130=0,"Chybí dobrovolní pracovníci",""),"")</f>
        <v/>
      </c>
      <c r="J130" s="63"/>
      <c r="K130" s="177"/>
    </row>
    <row r="131" spans="1:11" ht="23.25" customHeight="1" thickBot="1" x14ac:dyDescent="0.3">
      <c r="A131" s="303" t="s">
        <v>423</v>
      </c>
      <c r="B131" s="304"/>
      <c r="C131" s="304"/>
      <c r="D131" s="304"/>
      <c r="E131" s="305"/>
      <c r="F131" s="28">
        <v>615</v>
      </c>
      <c r="G131" s="92">
        <v>0</v>
      </c>
      <c r="H131" s="175"/>
      <c r="I131" s="46" t="str">
        <f>IF(G130&gt;0,IF(G131=0,"Chybí počet hodin dobrovolníků",""),"")</f>
        <v/>
      </c>
      <c r="J131" s="62"/>
      <c r="K131" s="177"/>
    </row>
    <row r="132" spans="1:11" ht="15.75" x14ac:dyDescent="0.25">
      <c r="A132" s="177"/>
      <c r="B132" s="177"/>
      <c r="C132" s="177"/>
      <c r="D132" s="177"/>
      <c r="E132" s="177"/>
      <c r="F132" s="177"/>
      <c r="G132" s="103"/>
      <c r="H132" s="175"/>
      <c r="I132" s="46"/>
      <c r="J132" s="62"/>
      <c r="K132" s="177"/>
    </row>
    <row r="133" spans="1:11" ht="26.25" customHeight="1" thickBot="1" x14ac:dyDescent="0.3">
      <c r="A133" s="21" t="s">
        <v>200</v>
      </c>
      <c r="B133" s="177"/>
      <c r="C133" s="177"/>
      <c r="D133" s="177"/>
      <c r="E133" s="177"/>
      <c r="F133" s="177"/>
      <c r="G133" s="103"/>
      <c r="H133" s="175"/>
      <c r="I133" s="46"/>
      <c r="J133" s="62"/>
      <c r="K133" s="177"/>
    </row>
    <row r="134" spans="1:11" ht="15.75" x14ac:dyDescent="0.25">
      <c r="A134" s="287"/>
      <c r="B134" s="288"/>
      <c r="C134" s="288"/>
      <c r="D134" s="288"/>
      <c r="E134" s="289"/>
      <c r="F134" s="168" t="s">
        <v>61</v>
      </c>
      <c r="G134" s="111" t="s">
        <v>62</v>
      </c>
      <c r="H134" s="175"/>
      <c r="I134" s="46"/>
      <c r="J134" s="62"/>
      <c r="K134" s="177"/>
    </row>
    <row r="135" spans="1:11" ht="15.75" x14ac:dyDescent="0.25">
      <c r="A135" s="298" t="s">
        <v>63</v>
      </c>
      <c r="B135" s="299"/>
      <c r="C135" s="299"/>
      <c r="D135" s="299"/>
      <c r="E135" s="300"/>
      <c r="F135" s="169">
        <v>1</v>
      </c>
      <c r="G135" s="112">
        <v>2</v>
      </c>
      <c r="H135" s="175"/>
      <c r="I135" s="46"/>
      <c r="J135" s="62"/>
      <c r="K135" s="177"/>
    </row>
    <row r="136" spans="1:11" ht="23.25" customHeight="1" x14ac:dyDescent="0.25">
      <c r="A136" s="273" t="s">
        <v>201</v>
      </c>
      <c r="B136" s="274"/>
      <c r="C136" s="274"/>
      <c r="D136" s="274"/>
      <c r="E136" s="274"/>
      <c r="F136" s="26">
        <v>701</v>
      </c>
      <c r="G136" s="38">
        <v>0</v>
      </c>
      <c r="H136" s="175"/>
      <c r="I136" s="46"/>
      <c r="J136" s="62"/>
      <c r="K136" s="177"/>
    </row>
    <row r="137" spans="1:11" ht="23.25" customHeight="1" x14ac:dyDescent="0.25">
      <c r="A137" s="273" t="s">
        <v>202</v>
      </c>
      <c r="B137" s="274"/>
      <c r="C137" s="274"/>
      <c r="D137" s="274"/>
      <c r="E137" s="274"/>
      <c r="F137" s="26">
        <v>702</v>
      </c>
      <c r="G137" s="38">
        <v>0</v>
      </c>
      <c r="H137" s="175" t="s">
        <v>319</v>
      </c>
      <c r="I137" s="46"/>
      <c r="J137" s="62"/>
      <c r="K137" s="177"/>
    </row>
    <row r="138" spans="1:11" ht="23.25" customHeight="1" x14ac:dyDescent="0.25">
      <c r="A138" s="273" t="s">
        <v>203</v>
      </c>
      <c r="B138" s="274"/>
      <c r="C138" s="274"/>
      <c r="D138" s="274"/>
      <c r="E138" s="274"/>
      <c r="F138" s="26">
        <v>703</v>
      </c>
      <c r="G138" s="38">
        <v>0</v>
      </c>
      <c r="H138" s="175" t="s">
        <v>306</v>
      </c>
      <c r="I138" s="46"/>
      <c r="J138" s="62"/>
      <c r="K138" s="177"/>
    </row>
    <row r="139" spans="1:11" ht="23.25" customHeight="1" x14ac:dyDescent="0.25">
      <c r="A139" s="273" t="s">
        <v>204</v>
      </c>
      <c r="B139" s="274"/>
      <c r="C139" s="274"/>
      <c r="D139" s="274"/>
      <c r="E139" s="274"/>
      <c r="F139" s="29">
        <v>704</v>
      </c>
      <c r="G139" s="38">
        <v>0</v>
      </c>
      <c r="H139" s="175" t="s">
        <v>307</v>
      </c>
      <c r="I139" s="46"/>
      <c r="J139" s="62"/>
      <c r="K139" s="177"/>
    </row>
    <row r="140" spans="1:11" ht="23.25" customHeight="1" x14ac:dyDescent="0.25">
      <c r="A140" s="273" t="s">
        <v>205</v>
      </c>
      <c r="B140" s="274"/>
      <c r="C140" s="274"/>
      <c r="D140" s="274"/>
      <c r="E140" s="274"/>
      <c r="F140" s="26">
        <v>705</v>
      </c>
      <c r="G140" s="38">
        <v>0</v>
      </c>
      <c r="H140" s="175"/>
      <c r="I140" s="46"/>
      <c r="J140" s="62"/>
      <c r="K140" s="177"/>
    </row>
    <row r="141" spans="1:11" ht="23.25" customHeight="1" x14ac:dyDescent="0.25">
      <c r="A141" s="273" t="s">
        <v>275</v>
      </c>
      <c r="B141" s="274"/>
      <c r="C141" s="274"/>
      <c r="D141" s="274"/>
      <c r="E141" s="274"/>
      <c r="F141" s="26">
        <v>706</v>
      </c>
      <c r="G141" s="38">
        <v>0</v>
      </c>
      <c r="H141" s="175"/>
      <c r="I141" s="46"/>
      <c r="J141" s="62"/>
      <c r="K141" s="177"/>
    </row>
    <row r="142" spans="1:11" ht="23.25" customHeight="1" x14ac:dyDescent="0.25">
      <c r="A142" s="273" t="s">
        <v>206</v>
      </c>
      <c r="B142" s="274"/>
      <c r="C142" s="274"/>
      <c r="D142" s="274"/>
      <c r="E142" s="274"/>
      <c r="F142" s="26">
        <v>707</v>
      </c>
      <c r="G142" s="38">
        <v>0</v>
      </c>
      <c r="H142" s="175"/>
      <c r="I142" s="46"/>
      <c r="J142" s="62"/>
      <c r="K142" s="177"/>
    </row>
    <row r="143" spans="1:11" ht="23.25" customHeight="1" x14ac:dyDescent="0.25">
      <c r="A143" s="273" t="s">
        <v>207</v>
      </c>
      <c r="B143" s="274"/>
      <c r="C143" s="274"/>
      <c r="D143" s="274"/>
      <c r="E143" s="274"/>
      <c r="F143" s="26">
        <v>708</v>
      </c>
      <c r="G143" s="38">
        <v>0</v>
      </c>
      <c r="H143" s="175" t="s">
        <v>320</v>
      </c>
      <c r="I143" s="46"/>
      <c r="J143" s="62"/>
      <c r="K143" s="177"/>
    </row>
    <row r="144" spans="1:11" ht="23.25" customHeight="1" x14ac:dyDescent="0.25">
      <c r="A144" s="273" t="s">
        <v>208</v>
      </c>
      <c r="B144" s="274"/>
      <c r="C144" s="274"/>
      <c r="D144" s="274"/>
      <c r="E144" s="274"/>
      <c r="F144" s="26">
        <v>709</v>
      </c>
      <c r="G144" s="38">
        <v>0</v>
      </c>
      <c r="H144" s="175"/>
      <c r="I144" s="46"/>
      <c r="J144" s="62"/>
      <c r="K144" s="177"/>
    </row>
    <row r="145" spans="1:11" ht="23.25" customHeight="1" x14ac:dyDescent="0.25">
      <c r="A145" s="273" t="s">
        <v>209</v>
      </c>
      <c r="B145" s="274"/>
      <c r="C145" s="274"/>
      <c r="D145" s="274"/>
      <c r="E145" s="274"/>
      <c r="F145" s="26">
        <v>710</v>
      </c>
      <c r="G145" s="38">
        <v>0</v>
      </c>
      <c r="H145" s="175"/>
      <c r="I145" s="46"/>
      <c r="J145" s="62"/>
      <c r="K145" s="177"/>
    </row>
    <row r="146" spans="1:11" ht="30" customHeight="1" x14ac:dyDescent="0.25">
      <c r="A146" s="295" t="s">
        <v>210</v>
      </c>
      <c r="B146" s="296"/>
      <c r="C146" s="296"/>
      <c r="D146" s="296"/>
      <c r="E146" s="296"/>
      <c r="F146" s="26">
        <v>711</v>
      </c>
      <c r="G146" s="42">
        <f>SUM(G136,G138:G142,G144,G145)</f>
        <v>0</v>
      </c>
      <c r="H146" s="175"/>
      <c r="I146" s="50"/>
      <c r="J146" s="67"/>
      <c r="K146" s="177"/>
    </row>
    <row r="147" spans="1:11" ht="23.25" customHeight="1" x14ac:dyDescent="0.25">
      <c r="A147" s="273" t="s">
        <v>211</v>
      </c>
      <c r="B147" s="274"/>
      <c r="C147" s="274"/>
      <c r="D147" s="274"/>
      <c r="E147" s="274"/>
      <c r="F147" s="26">
        <v>712</v>
      </c>
      <c r="G147" s="38">
        <v>0</v>
      </c>
      <c r="H147" s="175"/>
      <c r="I147" s="46"/>
      <c r="J147" s="62"/>
      <c r="K147" s="177"/>
    </row>
    <row r="148" spans="1:11" ht="23.25" customHeight="1" x14ac:dyDescent="0.25">
      <c r="A148" s="273" t="s">
        <v>212</v>
      </c>
      <c r="B148" s="274"/>
      <c r="C148" s="274"/>
      <c r="D148" s="274"/>
      <c r="E148" s="274"/>
      <c r="F148" s="26">
        <v>713</v>
      </c>
      <c r="G148" s="38">
        <v>0</v>
      </c>
      <c r="H148" s="175"/>
      <c r="I148" s="46"/>
      <c r="J148" s="62"/>
      <c r="K148" s="177"/>
    </row>
    <row r="149" spans="1:11" ht="23.25" customHeight="1" x14ac:dyDescent="0.25">
      <c r="A149" s="273" t="s">
        <v>213</v>
      </c>
      <c r="B149" s="274"/>
      <c r="C149" s="274"/>
      <c r="D149" s="274"/>
      <c r="E149" s="274"/>
      <c r="F149" s="26">
        <v>714</v>
      </c>
      <c r="G149" s="38">
        <v>0</v>
      </c>
      <c r="H149" s="175"/>
      <c r="I149" s="46"/>
      <c r="J149" s="62"/>
      <c r="K149" s="177"/>
    </row>
    <row r="150" spans="1:11" ht="23.25" customHeight="1" x14ac:dyDescent="0.25">
      <c r="A150" s="273" t="s">
        <v>214</v>
      </c>
      <c r="B150" s="274"/>
      <c r="C150" s="274"/>
      <c r="D150" s="274"/>
      <c r="E150" s="274"/>
      <c r="F150" s="26">
        <v>715</v>
      </c>
      <c r="G150" s="38">
        <v>0</v>
      </c>
      <c r="H150" s="175"/>
      <c r="I150" s="46"/>
      <c r="J150" s="62"/>
      <c r="K150" s="177"/>
    </row>
    <row r="151" spans="1:11" ht="23.25" customHeight="1" x14ac:dyDescent="0.25">
      <c r="A151" s="273" t="s">
        <v>215</v>
      </c>
      <c r="B151" s="274"/>
      <c r="C151" s="274"/>
      <c r="D151" s="274"/>
      <c r="E151" s="274"/>
      <c r="F151" s="26">
        <v>716</v>
      </c>
      <c r="G151" s="38">
        <v>0</v>
      </c>
      <c r="H151" s="175"/>
      <c r="I151" s="46"/>
      <c r="J151" s="62"/>
      <c r="K151" s="177"/>
    </row>
    <row r="152" spans="1:11" ht="23.25" customHeight="1" x14ac:dyDescent="0.25">
      <c r="A152" s="273" t="s">
        <v>207</v>
      </c>
      <c r="B152" s="274"/>
      <c r="C152" s="274"/>
      <c r="D152" s="274"/>
      <c r="E152" s="274"/>
      <c r="F152" s="26">
        <v>717</v>
      </c>
      <c r="G152" s="38">
        <v>0</v>
      </c>
      <c r="H152" s="175" t="s">
        <v>321</v>
      </c>
      <c r="I152" s="46"/>
      <c r="J152" s="62"/>
      <c r="K152" s="177"/>
    </row>
    <row r="153" spans="1:11" ht="30" customHeight="1" thickBot="1" x14ac:dyDescent="0.3">
      <c r="A153" s="301" t="s">
        <v>216</v>
      </c>
      <c r="B153" s="302"/>
      <c r="C153" s="302"/>
      <c r="D153" s="302"/>
      <c r="E153" s="302"/>
      <c r="F153" s="28">
        <v>718</v>
      </c>
      <c r="G153" s="45">
        <f>SUM(G147:G151)</f>
        <v>0</v>
      </c>
      <c r="H153" s="175"/>
      <c r="I153" s="50"/>
      <c r="J153" s="67"/>
      <c r="K153" s="177"/>
    </row>
    <row r="154" spans="1:11" ht="15.75" x14ac:dyDescent="0.25">
      <c r="A154" s="177"/>
      <c r="B154" s="177"/>
      <c r="C154" s="177"/>
      <c r="D154" s="177"/>
      <c r="E154" s="177"/>
      <c r="F154" s="177"/>
      <c r="G154" s="103"/>
      <c r="H154" s="175"/>
      <c r="I154" s="46"/>
      <c r="J154" s="62"/>
      <c r="K154" s="177"/>
    </row>
    <row r="155" spans="1:11" ht="26.25" customHeight="1" thickBot="1" x14ac:dyDescent="0.3">
      <c r="A155" s="21" t="s">
        <v>217</v>
      </c>
      <c r="B155" s="177"/>
      <c r="C155" s="177"/>
      <c r="D155" s="177"/>
      <c r="E155" s="177"/>
      <c r="F155" s="177"/>
      <c r="G155" s="103"/>
      <c r="H155" s="175"/>
      <c r="I155" s="46"/>
      <c r="J155" s="62"/>
      <c r="K155" s="177"/>
    </row>
    <row r="156" spans="1:11" ht="15.75" x14ac:dyDescent="0.25">
      <c r="A156" s="287"/>
      <c r="B156" s="288"/>
      <c r="C156" s="288"/>
      <c r="D156" s="288"/>
      <c r="E156" s="289"/>
      <c r="F156" s="168" t="s">
        <v>61</v>
      </c>
      <c r="G156" s="111" t="s">
        <v>62</v>
      </c>
      <c r="H156" s="175"/>
      <c r="I156" s="46"/>
      <c r="J156" s="62"/>
      <c r="K156" s="177"/>
    </row>
    <row r="157" spans="1:11" ht="15.75" x14ac:dyDescent="0.25">
      <c r="A157" s="298" t="s">
        <v>63</v>
      </c>
      <c r="B157" s="299"/>
      <c r="C157" s="299"/>
      <c r="D157" s="299"/>
      <c r="E157" s="300"/>
      <c r="F157" s="169">
        <v>1</v>
      </c>
      <c r="G157" s="112">
        <v>2</v>
      </c>
      <c r="H157" s="175"/>
      <c r="I157" s="46"/>
      <c r="J157" s="62"/>
      <c r="K157" s="177"/>
    </row>
    <row r="158" spans="1:11" ht="23.25" customHeight="1" x14ac:dyDescent="0.25">
      <c r="A158" s="273" t="s">
        <v>219</v>
      </c>
      <c r="B158" s="274"/>
      <c r="C158" s="274"/>
      <c r="D158" s="274"/>
      <c r="E158" s="274"/>
      <c r="F158" s="26">
        <v>801</v>
      </c>
      <c r="G158" s="38">
        <v>0</v>
      </c>
      <c r="H158" s="175" t="s">
        <v>308</v>
      </c>
      <c r="I158" s="46"/>
      <c r="J158" s="62"/>
      <c r="K158" s="177"/>
    </row>
    <row r="159" spans="1:11" ht="23.25" customHeight="1" x14ac:dyDescent="0.25">
      <c r="A159" s="273" t="s">
        <v>220</v>
      </c>
      <c r="B159" s="274"/>
      <c r="C159" s="274"/>
      <c r="D159" s="274"/>
      <c r="E159" s="274"/>
      <c r="F159" s="26">
        <v>802</v>
      </c>
      <c r="G159" s="38">
        <v>0</v>
      </c>
      <c r="H159" s="175" t="s">
        <v>314</v>
      </c>
      <c r="I159" s="46"/>
      <c r="J159" s="62"/>
      <c r="K159" s="177"/>
    </row>
    <row r="160" spans="1:11" ht="23.25" customHeight="1" x14ac:dyDescent="0.25">
      <c r="A160" s="273" t="s">
        <v>221</v>
      </c>
      <c r="B160" s="274"/>
      <c r="C160" s="274"/>
      <c r="D160" s="274"/>
      <c r="E160" s="274"/>
      <c r="F160" s="26">
        <v>803</v>
      </c>
      <c r="G160" s="42">
        <f>SUM(G161:G164)</f>
        <v>0</v>
      </c>
      <c r="H160" s="175" t="s">
        <v>322</v>
      </c>
      <c r="I160" s="46"/>
      <c r="J160" s="62"/>
      <c r="K160" s="177"/>
    </row>
    <row r="161" spans="1:11" ht="23.25" customHeight="1" x14ac:dyDescent="0.25">
      <c r="A161" s="297" t="s">
        <v>429</v>
      </c>
      <c r="B161" s="274" t="s">
        <v>222</v>
      </c>
      <c r="C161" s="274"/>
      <c r="D161" s="274"/>
      <c r="E161" s="274"/>
      <c r="F161" s="29">
        <v>804</v>
      </c>
      <c r="G161" s="38">
        <v>0</v>
      </c>
      <c r="H161" s="175"/>
      <c r="I161" s="46"/>
      <c r="J161" s="62"/>
      <c r="K161" s="177"/>
    </row>
    <row r="162" spans="1:11" ht="23.25" customHeight="1" x14ac:dyDescent="0.25">
      <c r="A162" s="297"/>
      <c r="B162" s="274" t="s">
        <v>223</v>
      </c>
      <c r="C162" s="274"/>
      <c r="D162" s="274"/>
      <c r="E162" s="274"/>
      <c r="F162" s="26">
        <v>805</v>
      </c>
      <c r="G162" s="38">
        <v>0</v>
      </c>
      <c r="H162" s="175"/>
      <c r="I162" s="46"/>
      <c r="J162" s="62"/>
      <c r="K162" s="177"/>
    </row>
    <row r="163" spans="1:11" ht="23.25" customHeight="1" x14ac:dyDescent="0.25">
      <c r="A163" s="297"/>
      <c r="B163" s="274" t="s">
        <v>224</v>
      </c>
      <c r="C163" s="274"/>
      <c r="D163" s="274"/>
      <c r="E163" s="274"/>
      <c r="F163" s="26">
        <v>806</v>
      </c>
      <c r="G163" s="38">
        <v>0</v>
      </c>
      <c r="H163" s="175"/>
      <c r="I163" s="46"/>
      <c r="J163" s="62"/>
      <c r="K163" s="177"/>
    </row>
    <row r="164" spans="1:11" ht="23.25" customHeight="1" x14ac:dyDescent="0.25">
      <c r="A164" s="297"/>
      <c r="B164" s="274" t="s">
        <v>225</v>
      </c>
      <c r="C164" s="274"/>
      <c r="D164" s="274"/>
      <c r="E164" s="274"/>
      <c r="F164" s="26">
        <v>807</v>
      </c>
      <c r="G164" s="38">
        <v>0</v>
      </c>
      <c r="H164" s="175"/>
      <c r="I164" s="46"/>
      <c r="J164" s="62"/>
      <c r="K164" s="177"/>
    </row>
    <row r="165" spans="1:11" ht="48" customHeight="1" x14ac:dyDescent="0.25">
      <c r="A165" s="295" t="s">
        <v>430</v>
      </c>
      <c r="B165" s="296"/>
      <c r="C165" s="296"/>
      <c r="D165" s="296"/>
      <c r="E165" s="296"/>
      <c r="F165" s="26">
        <v>808</v>
      </c>
      <c r="G165" s="38">
        <v>0</v>
      </c>
      <c r="H165" s="175" t="s">
        <v>323</v>
      </c>
      <c r="I165" s="46"/>
      <c r="J165" s="62"/>
      <c r="K165" s="177"/>
    </row>
    <row r="166" spans="1:11" ht="23.25" customHeight="1" x14ac:dyDescent="0.25">
      <c r="A166" s="297" t="s">
        <v>218</v>
      </c>
      <c r="B166" s="274" t="s">
        <v>226</v>
      </c>
      <c r="C166" s="274"/>
      <c r="D166" s="274"/>
      <c r="E166" s="274"/>
      <c r="F166" s="26">
        <v>809</v>
      </c>
      <c r="G166" s="38">
        <v>0</v>
      </c>
      <c r="H166" s="175"/>
      <c r="I166" s="46"/>
      <c r="J166" s="62"/>
      <c r="K166" s="177"/>
    </row>
    <row r="167" spans="1:11" ht="23.25" customHeight="1" x14ac:dyDescent="0.25">
      <c r="A167" s="297"/>
      <c r="B167" s="274" t="s">
        <v>227</v>
      </c>
      <c r="C167" s="274"/>
      <c r="D167" s="274"/>
      <c r="E167" s="274"/>
      <c r="F167" s="26">
        <v>810</v>
      </c>
      <c r="G167" s="38">
        <v>0</v>
      </c>
      <c r="H167" s="175"/>
      <c r="I167" s="46"/>
      <c r="J167" s="62"/>
      <c r="K167" s="177"/>
    </row>
    <row r="168" spans="1:11" ht="23.25" customHeight="1" x14ac:dyDescent="0.25">
      <c r="A168" s="273" t="s">
        <v>228</v>
      </c>
      <c r="B168" s="274"/>
      <c r="C168" s="274"/>
      <c r="D168" s="274"/>
      <c r="E168" s="274"/>
      <c r="F168" s="26">
        <v>811</v>
      </c>
      <c r="G168" s="38">
        <v>0</v>
      </c>
      <c r="H168" s="175"/>
      <c r="I168" s="46"/>
      <c r="J168" s="62"/>
      <c r="K168" s="177"/>
    </row>
    <row r="169" spans="1:11" ht="23.25" customHeight="1" x14ac:dyDescent="0.25">
      <c r="A169" s="273" t="s">
        <v>229</v>
      </c>
      <c r="B169" s="274"/>
      <c r="C169" s="274"/>
      <c r="D169" s="274"/>
      <c r="E169" s="274"/>
      <c r="F169" s="26">
        <v>812</v>
      </c>
      <c r="G169" s="38">
        <v>0</v>
      </c>
      <c r="H169" s="175"/>
      <c r="I169" s="46"/>
      <c r="J169" s="62"/>
      <c r="K169" s="177"/>
    </row>
    <row r="170" spans="1:11" ht="23.25" customHeight="1" x14ac:dyDescent="0.25">
      <c r="A170" s="273" t="s">
        <v>230</v>
      </c>
      <c r="B170" s="274"/>
      <c r="C170" s="274"/>
      <c r="D170" s="274"/>
      <c r="E170" s="274"/>
      <c r="F170" s="26">
        <v>813</v>
      </c>
      <c r="G170" s="38">
        <v>0</v>
      </c>
      <c r="H170" s="175" t="s">
        <v>324</v>
      </c>
      <c r="I170" s="47" t="str">
        <f>IF($G$174&gt;0,IF($G$170=0,"Chybí odpisy",""),"")</f>
        <v/>
      </c>
      <c r="J170" s="63"/>
      <c r="K170" s="177"/>
    </row>
    <row r="171" spans="1:11" ht="23.25" customHeight="1" x14ac:dyDescent="0.25">
      <c r="A171" s="273" t="s">
        <v>231</v>
      </c>
      <c r="B171" s="274"/>
      <c r="C171" s="274"/>
      <c r="D171" s="274"/>
      <c r="E171" s="274"/>
      <c r="F171" s="26">
        <v>814</v>
      </c>
      <c r="G171" s="38">
        <v>0</v>
      </c>
      <c r="H171" s="175"/>
      <c r="I171" s="46"/>
      <c r="J171" s="62"/>
      <c r="K171" s="177"/>
    </row>
    <row r="172" spans="1:11" ht="38.25" customHeight="1" x14ac:dyDescent="0.25">
      <c r="A172" s="295" t="s">
        <v>232</v>
      </c>
      <c r="B172" s="296"/>
      <c r="C172" s="296"/>
      <c r="D172" s="296"/>
      <c r="E172" s="296"/>
      <c r="F172" s="26">
        <v>815</v>
      </c>
      <c r="G172" s="42">
        <f>SUM(G158,G160,G168:G171)</f>
        <v>0</v>
      </c>
      <c r="H172" s="175" t="s">
        <v>584</v>
      </c>
      <c r="I172" s="47"/>
      <c r="J172" s="67">
        <f>G146-G172</f>
        <v>0</v>
      </c>
      <c r="K172" s="177"/>
    </row>
    <row r="173" spans="1:11" ht="23.25" customHeight="1" x14ac:dyDescent="0.25">
      <c r="A173" s="273" t="s">
        <v>233</v>
      </c>
      <c r="B173" s="274"/>
      <c r="C173" s="274"/>
      <c r="D173" s="274"/>
      <c r="E173" s="274"/>
      <c r="F173" s="26">
        <v>816</v>
      </c>
      <c r="G173" s="38">
        <v>0</v>
      </c>
      <c r="H173" s="175" t="s">
        <v>315</v>
      </c>
      <c r="I173" s="47" t="str">
        <f>IF($G$172&gt;0,IF($G$173=0,"Chybí výdaje HČ z ř. 0815",""),"")</f>
        <v/>
      </c>
      <c r="J173" s="63"/>
      <c r="K173" s="177"/>
    </row>
    <row r="174" spans="1:11" ht="39.75" customHeight="1" x14ac:dyDescent="0.25">
      <c r="A174" s="295" t="s">
        <v>234</v>
      </c>
      <c r="B174" s="296"/>
      <c r="C174" s="296"/>
      <c r="D174" s="296"/>
      <c r="E174" s="296"/>
      <c r="F174" s="26">
        <v>817</v>
      </c>
      <c r="G174" s="42">
        <f>SUM(G175,G176)</f>
        <v>0</v>
      </c>
      <c r="H174" s="175" t="s">
        <v>584</v>
      </c>
      <c r="I174" s="47" t="str">
        <f>IF($G$174&gt;0,IF($G$170=0,"Chybí odpisy",""),"")</f>
        <v/>
      </c>
      <c r="J174" s="67">
        <f>G153-G174</f>
        <v>0</v>
      </c>
      <c r="K174" s="177"/>
    </row>
    <row r="175" spans="1:11" ht="23.25" customHeight="1" x14ac:dyDescent="0.25">
      <c r="A175" s="280" t="s">
        <v>580</v>
      </c>
      <c r="B175" s="281"/>
      <c r="C175" s="277" t="s">
        <v>235</v>
      </c>
      <c r="D175" s="278"/>
      <c r="E175" s="279"/>
      <c r="F175" s="26">
        <v>818</v>
      </c>
      <c r="G175" s="38">
        <v>0</v>
      </c>
      <c r="H175" s="175"/>
      <c r="I175" s="46"/>
      <c r="J175" s="62"/>
      <c r="K175" s="177"/>
    </row>
    <row r="176" spans="1:11" ht="23.25" customHeight="1" thickBot="1" x14ac:dyDescent="0.3">
      <c r="A176" s="282"/>
      <c r="B176" s="283"/>
      <c r="C176" s="284" t="s">
        <v>236</v>
      </c>
      <c r="D176" s="285"/>
      <c r="E176" s="286"/>
      <c r="F176" s="28">
        <v>819</v>
      </c>
      <c r="G176" s="92">
        <v>0</v>
      </c>
      <c r="H176" s="60"/>
      <c r="I176" s="52"/>
      <c r="J176" s="68"/>
      <c r="K176" s="177"/>
    </row>
    <row r="177" spans="8:11" ht="32.25" customHeight="1" x14ac:dyDescent="0.25">
      <c r="H177" s="177"/>
      <c r="I177" s="114" t="s">
        <v>370</v>
      </c>
      <c r="J177" s="115"/>
      <c r="K177" s="177"/>
    </row>
    <row r="178" spans="8:11" x14ac:dyDescent="0.25">
      <c r="H178" s="177"/>
      <c r="I178" s="177"/>
      <c r="J178" s="115"/>
      <c r="K178" s="177"/>
    </row>
  </sheetData>
  <sheetProtection password="D024" sheet="1" objects="1" scenarios="1"/>
  <mergeCells count="183">
    <mergeCell ref="A78:E78"/>
    <mergeCell ref="A79:E79"/>
    <mergeCell ref="A100:E100"/>
    <mergeCell ref="A95:E95"/>
    <mergeCell ref="A98:E98"/>
    <mergeCell ref="B64:E64"/>
    <mergeCell ref="B65:E65"/>
    <mergeCell ref="B66:E66"/>
    <mergeCell ref="B67:E67"/>
    <mergeCell ref="A71:E71"/>
    <mergeCell ref="A54:A67"/>
    <mergeCell ref="A77:E77"/>
    <mergeCell ref="A99:E99"/>
    <mergeCell ref="A68:E68"/>
    <mergeCell ref="A83:E83"/>
    <mergeCell ref="A80:E80"/>
    <mergeCell ref="D73:E73"/>
    <mergeCell ref="D74:E74"/>
    <mergeCell ref="D75:E75"/>
    <mergeCell ref="D76:E76"/>
    <mergeCell ref="A73:B74"/>
    <mergeCell ref="C73:C76"/>
    <mergeCell ref="H118:H125"/>
    <mergeCell ref="B46:E46"/>
    <mergeCell ref="B54:E54"/>
    <mergeCell ref="B55:E55"/>
    <mergeCell ref="B56:E56"/>
    <mergeCell ref="B57:E57"/>
    <mergeCell ref="B58:E58"/>
    <mergeCell ref="A72:E72"/>
    <mergeCell ref="A47:E47"/>
    <mergeCell ref="B59:E59"/>
    <mergeCell ref="B63:E63"/>
    <mergeCell ref="A53:E53"/>
    <mergeCell ref="B60:E60"/>
    <mergeCell ref="B61:E61"/>
    <mergeCell ref="B62:E62"/>
    <mergeCell ref="A75:B76"/>
    <mergeCell ref="A84:E84"/>
    <mergeCell ref="A85:E85"/>
    <mergeCell ref="A87:E87"/>
    <mergeCell ref="A89:E89"/>
    <mergeCell ref="A86:E86"/>
    <mergeCell ref="A88:E88"/>
    <mergeCell ref="A81:E81"/>
    <mergeCell ref="A82:E82"/>
    <mergeCell ref="F4:G4"/>
    <mergeCell ref="A16:E16"/>
    <mergeCell ref="A17:E17"/>
    <mergeCell ref="A39:E39"/>
    <mergeCell ref="F6:G6"/>
    <mergeCell ref="A20:A30"/>
    <mergeCell ref="F5:G5"/>
    <mergeCell ref="C4:E4"/>
    <mergeCell ref="C5:E5"/>
    <mergeCell ref="C10:E10"/>
    <mergeCell ref="C6:E6"/>
    <mergeCell ref="C7:E8"/>
    <mergeCell ref="C13:E13"/>
    <mergeCell ref="B44:E44"/>
    <mergeCell ref="A52:E52"/>
    <mergeCell ref="A18:E18"/>
    <mergeCell ref="A19:E19"/>
    <mergeCell ref="A32:E32"/>
    <mergeCell ref="A33:E33"/>
    <mergeCell ref="A43:E43"/>
    <mergeCell ref="A44:A46"/>
    <mergeCell ref="A37:E37"/>
    <mergeCell ref="A34:E34"/>
    <mergeCell ref="B30:E30"/>
    <mergeCell ref="A40:A41"/>
    <mergeCell ref="B27:E27"/>
    <mergeCell ref="A51:E51"/>
    <mergeCell ref="A38:E38"/>
    <mergeCell ref="A31:E31"/>
    <mergeCell ref="A1:G1"/>
    <mergeCell ref="A50:E50"/>
    <mergeCell ref="B20:E20"/>
    <mergeCell ref="B21:E21"/>
    <mergeCell ref="B22:E22"/>
    <mergeCell ref="F2:G2"/>
    <mergeCell ref="H8:H9"/>
    <mergeCell ref="I8:I9"/>
    <mergeCell ref="B45:E45"/>
    <mergeCell ref="A42:E42"/>
    <mergeCell ref="B28:E28"/>
    <mergeCell ref="B29:E29"/>
    <mergeCell ref="C12:E12"/>
    <mergeCell ref="F10:G10"/>
    <mergeCell ref="C11:F11"/>
    <mergeCell ref="C9:E9"/>
    <mergeCell ref="B40:E40"/>
    <mergeCell ref="B41:E41"/>
    <mergeCell ref="I6:I7"/>
    <mergeCell ref="H6:H7"/>
    <mergeCell ref="B23:E23"/>
    <mergeCell ref="B24:E24"/>
    <mergeCell ref="B25:E25"/>
    <mergeCell ref="B26:E26"/>
    <mergeCell ref="B110:E110"/>
    <mergeCell ref="D111:E111"/>
    <mergeCell ref="D112:E112"/>
    <mergeCell ref="A117:E117"/>
    <mergeCell ref="A90:E90"/>
    <mergeCell ref="A91:E91"/>
    <mergeCell ref="A92:E92"/>
    <mergeCell ref="A93:E93"/>
    <mergeCell ref="A94:E94"/>
    <mergeCell ref="A101:E101"/>
    <mergeCell ref="A102:A112"/>
    <mergeCell ref="B111:C112"/>
    <mergeCell ref="B102:E102"/>
    <mergeCell ref="B103:E103"/>
    <mergeCell ref="B104:E104"/>
    <mergeCell ref="B105:E105"/>
    <mergeCell ref="B106:E106"/>
    <mergeCell ref="B107:E107"/>
    <mergeCell ref="B108:E108"/>
    <mergeCell ref="B109:E109"/>
    <mergeCell ref="A165:E165"/>
    <mergeCell ref="B166:E166"/>
    <mergeCell ref="B167:E167"/>
    <mergeCell ref="A168:E168"/>
    <mergeCell ref="A131:E131"/>
    <mergeCell ref="A115:E115"/>
    <mergeCell ref="A116:E116"/>
    <mergeCell ref="A118:E118"/>
    <mergeCell ref="C119:E119"/>
    <mergeCell ref="C120:E120"/>
    <mergeCell ref="B125:E125"/>
    <mergeCell ref="A126:E126"/>
    <mergeCell ref="A127:E127"/>
    <mergeCell ref="A128:E128"/>
    <mergeCell ref="A129:E129"/>
    <mergeCell ref="A130:E130"/>
    <mergeCell ref="C3:E3"/>
    <mergeCell ref="F3:G3"/>
    <mergeCell ref="A174:E174"/>
    <mergeCell ref="A172:E172"/>
    <mergeCell ref="A160:E160"/>
    <mergeCell ref="B161:E161"/>
    <mergeCell ref="A166:A167"/>
    <mergeCell ref="B162:E162"/>
    <mergeCell ref="C123:E123"/>
    <mergeCell ref="C124:E124"/>
    <mergeCell ref="A139:E139"/>
    <mergeCell ref="A140:E140"/>
    <mergeCell ref="A141:E141"/>
    <mergeCell ref="A142:E142"/>
    <mergeCell ref="A135:E135"/>
    <mergeCell ref="A136:E136"/>
    <mergeCell ref="A137:E137"/>
    <mergeCell ref="A138:E138"/>
    <mergeCell ref="A152:E152"/>
    <mergeCell ref="A153:E153"/>
    <mergeCell ref="A145:E145"/>
    <mergeCell ref="A146:E146"/>
    <mergeCell ref="A169:E169"/>
    <mergeCell ref="A170:E170"/>
    <mergeCell ref="A147:E147"/>
    <mergeCell ref="A148:E148"/>
    <mergeCell ref="A149:E149"/>
    <mergeCell ref="A144:E144"/>
    <mergeCell ref="A119:A125"/>
    <mergeCell ref="B119:B124"/>
    <mergeCell ref="C121:E121"/>
    <mergeCell ref="C122:E122"/>
    <mergeCell ref="A175:B176"/>
    <mergeCell ref="C175:E175"/>
    <mergeCell ref="C176:E176"/>
    <mergeCell ref="A150:E150"/>
    <mergeCell ref="A151:E151"/>
    <mergeCell ref="A143:E143"/>
    <mergeCell ref="A134:E134"/>
    <mergeCell ref="A171:E171"/>
    <mergeCell ref="A173:E173"/>
    <mergeCell ref="A156:E156"/>
    <mergeCell ref="A157:E157"/>
    <mergeCell ref="A158:E158"/>
    <mergeCell ref="A159:E159"/>
    <mergeCell ref="A161:A164"/>
    <mergeCell ref="B163:E163"/>
    <mergeCell ref="B164:E164"/>
  </mergeCells>
  <conditionalFormatting sqref="I18">
    <cfRule type="cellIs" dxfId="193" priority="524" stopIfTrue="1" operator="equal">
      <formula>"""CHYBA"""</formula>
    </cfRule>
    <cfRule type="colorScale" priority="522">
      <colorScale>
        <cfvo type="formula" val="&quot;CHYBA&quot;"/>
        <cfvo type="formula" val="&quot;CHYBA&quot;"/>
        <color rgb="FFFF0000"/>
        <color rgb="FFFFEF9C"/>
      </colorScale>
    </cfRule>
    <cfRule type="colorScale" priority="523">
      <colorScale>
        <cfvo type="min"/>
        <cfvo type="percentile" val="50"/>
        <cfvo type="max"/>
        <color rgb="FFF8696B"/>
        <color rgb="FFFFEB84"/>
        <color rgb="FF63BE7B"/>
      </colorScale>
    </cfRule>
  </conditionalFormatting>
  <conditionalFormatting sqref="I18:I19">
    <cfRule type="containsText" dxfId="192" priority="449" operator="containsText" text="CHYBA">
      <formula>NOT(ISERROR(SEARCH("CHYBA",I18)))</formula>
    </cfRule>
  </conditionalFormatting>
  <conditionalFormatting sqref="I19">
    <cfRule type="containsText" dxfId="191" priority="535" operator="containsText" text="0115 je větší 0102">
      <formula>NOT(ISERROR(SEARCH("0115 je větší 0102",I19)))</formula>
    </cfRule>
    <cfRule type="containsText" dxfId="190" priority="537" operator="containsText" text="0115 je větší 0102">
      <formula>NOT(ISERROR(SEARCH("0115 je větší 0102",I19)))</formula>
    </cfRule>
    <cfRule type="containsText" dxfId="189" priority="538" operator="containsText" text="Chybí akce">
      <formula>NOT(ISERROR(SEARCH("Chybí akce",I19)))</formula>
    </cfRule>
    <cfRule type="colorScale" priority="536">
      <colorScale>
        <cfvo type="min"/>
        <cfvo type="percentile" val="50"/>
        <cfvo type="max"/>
        <color rgb="FF63BE7B"/>
        <color rgb="FFFFEB84"/>
        <color rgb="FFF8696B"/>
      </colorScale>
    </cfRule>
    <cfRule type="containsText" dxfId="188" priority="539" operator="containsText" text="Chybí odpisy">
      <formula>NOT(ISERROR(SEARCH("Chybí odpisy",I19)))</formula>
    </cfRule>
    <cfRule type="colorScale" priority="540">
      <colorScale>
        <cfvo type="formula" val="&quot;CHYBA&quot;"/>
        <cfvo type="formula" val="&quot;CHYBA&quot;"/>
        <color rgb="FFFF0000"/>
        <color rgb="FFFFEF9C"/>
      </colorScale>
    </cfRule>
    <cfRule type="cellIs" dxfId="187" priority="541" stopIfTrue="1" operator="equal">
      <formula>"""CHYBA"""</formula>
    </cfRule>
  </conditionalFormatting>
  <conditionalFormatting sqref="I32">
    <cfRule type="containsText" dxfId="186" priority="542" operator="containsText" text="0115 je větší 0102">
      <formula>NOT(ISERROR(SEARCH("0115 je větší 0102",I32)))</formula>
    </cfRule>
    <cfRule type="containsText" dxfId="185" priority="544" operator="containsText" text="0115 je větší 0102">
      <formula>NOT(ISERROR(SEARCH("0115 je větší 0102",I32)))</formula>
    </cfRule>
    <cfRule type="containsText" dxfId="184" priority="545" operator="containsText" text="Chybí akce">
      <formula>NOT(ISERROR(SEARCH("Chybí akce",I32)))</formula>
    </cfRule>
    <cfRule type="colorScale" priority="543">
      <colorScale>
        <cfvo type="min"/>
        <cfvo type="percentile" val="50"/>
        <cfvo type="max"/>
        <color rgb="FF63BE7B"/>
        <color rgb="FFFFEB84"/>
        <color rgb="FFF8696B"/>
      </colorScale>
    </cfRule>
    <cfRule type="containsText" dxfId="183" priority="546" operator="containsText" text="Chybí odpisy">
      <formula>NOT(ISERROR(SEARCH("Chybí odpisy",I32)))</formula>
    </cfRule>
    <cfRule type="containsText" dxfId="182" priority="547" operator="containsText" text="CHYBA">
      <formula>NOT(ISERROR(SEARCH("CHYBA",I32)))</formula>
    </cfRule>
    <cfRule type="colorScale" priority="548">
      <colorScale>
        <cfvo type="formula" val="&quot;CHYBA&quot;"/>
        <cfvo type="formula" val="&quot;CHYBA&quot;"/>
        <color rgb="FFFF0000"/>
        <color rgb="FFFFEF9C"/>
      </colorScale>
    </cfRule>
    <cfRule type="cellIs" dxfId="181" priority="549" stopIfTrue="1" operator="equal">
      <formula>"""CHYBA"""</formula>
    </cfRule>
  </conditionalFormatting>
  <conditionalFormatting sqref="I39:I40">
    <cfRule type="containsText" dxfId="180" priority="551" operator="containsText" text="0115 je větší 0102">
      <formula>NOT(ISERROR(SEARCH("0115 je větší 0102",I39)))</formula>
    </cfRule>
    <cfRule type="containsText" dxfId="179" priority="552" operator="containsText" text="Chybí akce">
      <formula>NOT(ISERROR(SEARCH("Chybí akce",I39)))</formula>
    </cfRule>
    <cfRule type="containsText" dxfId="178" priority="553" operator="containsText" text="Chybí odpisy">
      <formula>NOT(ISERROR(SEARCH("Chybí odpisy",I39)))</formula>
    </cfRule>
    <cfRule type="colorScale" priority="550">
      <colorScale>
        <cfvo type="min"/>
        <cfvo type="percentile" val="50"/>
        <cfvo type="max"/>
        <color rgb="FF63BE7B"/>
        <color rgb="FFFFEB84"/>
        <color rgb="FFF8696B"/>
      </colorScale>
    </cfRule>
    <cfRule type="containsText" dxfId="177" priority="554" operator="containsText" text="CHYBA">
      <formula>NOT(ISERROR(SEARCH("CHYBA",I39)))</formula>
    </cfRule>
    <cfRule type="colorScale" priority="555">
      <colorScale>
        <cfvo type="formula" val="&quot;CHYBA&quot;"/>
        <cfvo type="formula" val="&quot;CHYBA&quot;"/>
        <color rgb="FFFF0000"/>
        <color rgb="FFFFEF9C"/>
      </colorScale>
    </cfRule>
    <cfRule type="cellIs" dxfId="176" priority="556" stopIfTrue="1" operator="equal">
      <formula>"""CHYBA"""</formula>
    </cfRule>
  </conditionalFormatting>
  <conditionalFormatting sqref="I39:I41">
    <cfRule type="containsText" dxfId="175" priority="410" operator="containsText" text="0202 je větší 0201">
      <formula>NOT(ISERROR(SEARCH("0202 je větší 0201",I39)))</formula>
    </cfRule>
    <cfRule type="containsText" dxfId="174" priority="412" operator="containsText" text="0115 je větší 0102">
      <formula>NOT(ISERROR(SEARCH("0115 je větší 0102",I39)))</formula>
    </cfRule>
  </conditionalFormatting>
  <conditionalFormatting sqref="I41">
    <cfRule type="containsText" dxfId="173" priority="560" operator="containsText" text="0115 je větší 0102">
      <formula>NOT(ISERROR(SEARCH("0115 je větší 0102",I41)))</formula>
    </cfRule>
    <cfRule type="containsText" dxfId="172" priority="561" operator="containsText" text="Chybí akce">
      <formula>NOT(ISERROR(SEARCH("Chybí akce",I41)))</formula>
    </cfRule>
    <cfRule type="containsText" dxfId="171" priority="562" operator="containsText" text="Chybí odpisy">
      <formula>NOT(ISERROR(SEARCH("Chybí odpisy",I41)))</formula>
    </cfRule>
    <cfRule type="colorScale" priority="559">
      <colorScale>
        <cfvo type="min"/>
        <cfvo type="percentile" val="50"/>
        <cfvo type="max"/>
        <color rgb="FF63BE7B"/>
        <color rgb="FFFFEB84"/>
        <color rgb="FFF8696B"/>
      </colorScale>
    </cfRule>
    <cfRule type="containsText" dxfId="170" priority="563" operator="containsText" text="CHYBA">
      <formula>NOT(ISERROR(SEARCH("CHYBA",I41)))</formula>
    </cfRule>
    <cfRule type="colorScale" priority="564">
      <colorScale>
        <cfvo type="formula" val="&quot;CHYBA&quot;"/>
        <cfvo type="formula" val="&quot;CHYBA&quot;"/>
        <color rgb="FFFF0000"/>
        <color rgb="FFFFEF9C"/>
      </colorScale>
    </cfRule>
    <cfRule type="cellIs" dxfId="169" priority="565" stopIfTrue="1" operator="equal">
      <formula>"""CHYBA"""</formula>
    </cfRule>
  </conditionalFormatting>
  <conditionalFormatting sqref="I45">
    <cfRule type="cellIs" dxfId="168" priority="568" stopIfTrue="1" operator="equal">
      <formula>"""CHYBA"""</formula>
    </cfRule>
    <cfRule type="colorScale" priority="566">
      <colorScale>
        <cfvo type="formula" val="&quot;CHYBA&quot;"/>
        <cfvo type="formula" val="&quot;CHYBA&quot;"/>
        <color rgb="FFFF0000"/>
        <color rgb="FFFFEF9C"/>
      </colorScale>
    </cfRule>
    <cfRule type="colorScale" priority="567">
      <colorScale>
        <cfvo type="min"/>
        <cfvo type="percentile" val="50"/>
        <cfvo type="max"/>
        <color rgb="FFF8696B"/>
        <color rgb="FFFFEB84"/>
        <color rgb="FF63BE7B"/>
      </colorScale>
    </cfRule>
  </conditionalFormatting>
  <conditionalFormatting sqref="I45:I46 I78 I80:J80 I82:J82">
    <cfRule type="containsText" dxfId="167" priority="152" operator="containsText" text="Chybí akce">
      <formula>NOT(ISERROR(SEARCH("Chybí akce",I45)))</formula>
    </cfRule>
    <cfRule type="containsText" dxfId="166" priority="154" operator="containsText" text="Chybí odpisy">
      <formula>NOT(ISERROR(SEARCH("Chybí odpisy",I45)))</formula>
    </cfRule>
    <cfRule type="containsText" dxfId="165" priority="155" operator="containsText" text="CHYBA">
      <formula>NOT(ISERROR(SEARCH("CHYBA",I45)))</formula>
    </cfRule>
  </conditionalFormatting>
  <conditionalFormatting sqref="I45:I46">
    <cfRule type="containsText" dxfId="164" priority="26" operator="containsText" text="Akce nejsou vyplněny">
      <formula>NOT(ISERROR(SEARCH("Akce nejsou vyplněny",I45)))</formula>
    </cfRule>
  </conditionalFormatting>
  <conditionalFormatting sqref="I46">
    <cfRule type="cellIs" dxfId="163" priority="574" stopIfTrue="1" operator="equal">
      <formula>"""CHYBA"""</formula>
    </cfRule>
    <cfRule type="colorScale" priority="572">
      <colorScale>
        <cfvo type="formula" val="&quot;CHYBA&quot;"/>
        <cfvo type="formula" val="&quot;CHYBA&quot;"/>
        <color rgb="FFFF0000"/>
        <color rgb="FFFFEF9C"/>
      </colorScale>
    </cfRule>
    <cfRule type="colorScale" priority="573">
      <colorScale>
        <cfvo type="min"/>
        <cfvo type="percentile" val="50"/>
        <cfvo type="max"/>
        <color rgb="FFF8696B"/>
        <color rgb="FFFFEB84"/>
        <color rgb="FF63BE7B"/>
      </colorScale>
    </cfRule>
  </conditionalFormatting>
  <conditionalFormatting sqref="I52:I53">
    <cfRule type="containsText" dxfId="162" priority="31" operator="containsText" text="0301 musí být větší než součet 0316+0317">
      <formula>NOT(ISERROR(SEARCH("0301 musí být větší než součet 0316+0317",I52)))</formula>
    </cfRule>
    <cfRule type="containsText" dxfId="161" priority="578" operator="containsText" text="0301 musí být větší (0316+0317)">
      <formula>NOT(ISERROR(SEARCH("0301 musí být větší (0316+0317)",I52)))</formula>
    </cfRule>
    <cfRule type="containsText" dxfId="160" priority="579" operator="containsText" text="0301 je menší (0316+0317)">
      <formula>NOT(ISERROR(SEARCH("0301 je menší (0316+0317)",I52)))</formula>
    </cfRule>
    <cfRule type="containsText" dxfId="159" priority="580" operator="containsText" text="0317 je větší (0301-0315)">
      <formula>NOT(ISERROR(SEARCH("0317 je větší (0301-0315)",I52)))</formula>
    </cfRule>
    <cfRule type="containsText" dxfId="158" priority="581" operator="containsText" text="0316 je větší 0301">
      <formula>NOT(ISERROR(SEARCH("0316 je větší 0301",I52)))</formula>
    </cfRule>
    <cfRule type="containsText" dxfId="157" priority="582" operator="containsText" text="0202 je větší 0201">
      <formula>NOT(ISERROR(SEARCH("0202 je větší 0201",I52)))</formula>
    </cfRule>
    <cfRule type="containsText" dxfId="156" priority="583" operator="containsText" text="0115 je větší 0102">
      <formula>NOT(ISERROR(SEARCH("0115 je větší 0102",I52)))</formula>
    </cfRule>
    <cfRule type="colorScale" priority="584">
      <colorScale>
        <cfvo type="min"/>
        <cfvo type="percentile" val="50"/>
        <cfvo type="max"/>
        <color rgb="FF63BE7B"/>
        <color rgb="FFFFEB84"/>
        <color rgb="FFF8696B"/>
      </colorScale>
    </cfRule>
    <cfRule type="containsText" dxfId="155" priority="585" operator="containsText" text="0115 je větší 0102">
      <formula>NOT(ISERROR(SEARCH("0115 je větší 0102",I52)))</formula>
    </cfRule>
    <cfRule type="containsText" dxfId="154" priority="586" operator="containsText" text="Chybí akce">
      <formula>NOT(ISERROR(SEARCH("Chybí akce",I52)))</formula>
    </cfRule>
    <cfRule type="containsText" dxfId="153" priority="587" operator="containsText" text="Chybí odpisy">
      <formula>NOT(ISERROR(SEARCH("Chybí odpisy",I52)))</formula>
    </cfRule>
    <cfRule type="containsText" dxfId="152" priority="588" operator="containsText" text="CHYBA">
      <formula>NOT(ISERROR(SEARCH("CHYBA",I52)))</formula>
    </cfRule>
    <cfRule type="colorScale" priority="589">
      <colorScale>
        <cfvo type="formula" val="&quot;CHYBA&quot;"/>
        <cfvo type="formula" val="&quot;CHYBA&quot;"/>
        <color rgb="FFFF0000"/>
        <color rgb="FFFFEF9C"/>
      </colorScale>
    </cfRule>
    <cfRule type="cellIs" dxfId="151" priority="590" stopIfTrue="1" operator="equal">
      <formula>"""CHYBA"""</formula>
    </cfRule>
    <cfRule type="containsText" dxfId="150" priority="591" operator="containsText" text="0202 je větší 0201">
      <formula>NOT(ISERROR(SEARCH("0202 je větší 0201",I52)))</formula>
    </cfRule>
    <cfRule type="containsText" dxfId="149" priority="592" operator="containsText" text="0115 je větší 0102">
      <formula>NOT(ISERROR(SEARCH("0115 je větší 0102",I52)))</formula>
    </cfRule>
    <cfRule type="colorScale" priority="593">
      <colorScale>
        <cfvo type="min"/>
        <cfvo type="percentile" val="50"/>
        <cfvo type="max"/>
        <color rgb="FF63BE7B"/>
        <color rgb="FFFFEB84"/>
        <color rgb="FFF8696B"/>
      </colorScale>
    </cfRule>
    <cfRule type="containsText" dxfId="148" priority="594" operator="containsText" text="0115 je větší 0102">
      <formula>NOT(ISERROR(SEARCH("0115 je větší 0102",I52)))</formula>
    </cfRule>
    <cfRule type="containsText" dxfId="147" priority="595" operator="containsText" text="Chybí akce">
      <formula>NOT(ISERROR(SEARCH("Chybí akce",I52)))</formula>
    </cfRule>
    <cfRule type="containsText" dxfId="146" priority="596" operator="containsText" text="Chybí odpisy">
      <formula>NOT(ISERROR(SEARCH("Chybí odpisy",I52)))</formula>
    </cfRule>
    <cfRule type="containsText" dxfId="145" priority="597" operator="containsText" text="CHYBA">
      <formula>NOT(ISERROR(SEARCH("CHYBA",I52)))</formula>
    </cfRule>
    <cfRule type="colorScale" priority="598">
      <colorScale>
        <cfvo type="formula" val="&quot;CHYBA&quot;"/>
        <cfvo type="formula" val="&quot;CHYBA&quot;"/>
        <color rgb="FFFF0000"/>
        <color rgb="FFFFEF9C"/>
      </colorScale>
    </cfRule>
    <cfRule type="cellIs" dxfId="144" priority="599" stopIfTrue="1" operator="equal">
      <formula>"""CHYBA"""</formula>
    </cfRule>
  </conditionalFormatting>
  <conditionalFormatting sqref="I53">
    <cfRule type="containsText" dxfId="143" priority="14" operator="containsText" text="Ř. 0302 musí být větší než 0317">
      <formula>NOT(ISERROR(SEARCH("Ř. 0302 musí být větší než 0317",I53)))</formula>
    </cfRule>
    <cfRule type="containsText" dxfId="142" priority="17" operator="containsText" text="Ř. 0302 musí být větší než součet 0317+0318">
      <formula>NOT(ISERROR(SEARCH("Ř. 0302 musí být větší než součet 0317+0318",I53)))</formula>
    </cfRule>
  </conditionalFormatting>
  <conditionalFormatting sqref="I68">
    <cfRule type="containsText" dxfId="141" priority="16" operator="containsText" text="Ř. 0317 je větší 0302">
      <formula>NOT(ISERROR(SEARCH("Ř. 0317 je větší 0302",I68)))</formula>
    </cfRule>
    <cfRule type="containsText" dxfId="140" priority="375" operator="containsText" text="0316 je větší 0301">
      <formula>NOT(ISERROR(SEARCH("0316 je větší 0301",I68)))</formula>
    </cfRule>
    <cfRule type="containsText" dxfId="139" priority="388" operator="containsText" text="0202 je větší 0201">
      <formula>NOT(ISERROR(SEARCH("0202 je větší 0201",I68)))</formula>
    </cfRule>
    <cfRule type="containsText" dxfId="138" priority="389" operator="containsText" text="0115 je větší 0102">
      <formula>NOT(ISERROR(SEARCH("0115 je větší 0102",I68)))</formula>
    </cfRule>
    <cfRule type="colorScale" priority="600">
      <colorScale>
        <cfvo type="min"/>
        <cfvo type="percentile" val="50"/>
        <cfvo type="max"/>
        <color rgb="FF63BE7B"/>
        <color rgb="FFFFEB84"/>
        <color rgb="FFF8696B"/>
      </colorScale>
    </cfRule>
    <cfRule type="containsText" dxfId="137" priority="601" operator="containsText" text="0115 je větší 0102">
      <formula>NOT(ISERROR(SEARCH("0115 je větší 0102",I68)))</formula>
    </cfRule>
    <cfRule type="containsText" dxfId="136" priority="602" operator="containsText" text="Chybí akce">
      <formula>NOT(ISERROR(SEARCH("Chybí akce",I68)))</formula>
    </cfRule>
    <cfRule type="containsText" dxfId="135" priority="603" operator="containsText" text="Chybí odpisy">
      <formula>NOT(ISERROR(SEARCH("Chybí odpisy",I68)))</formula>
    </cfRule>
    <cfRule type="containsText" dxfId="134" priority="604" operator="containsText" text="CHYBA">
      <formula>NOT(ISERROR(SEARCH("CHYBA",I68)))</formula>
    </cfRule>
    <cfRule type="colorScale" priority="605">
      <colorScale>
        <cfvo type="formula" val="&quot;CHYBA&quot;"/>
        <cfvo type="formula" val="&quot;CHYBA&quot;"/>
        <color rgb="FFFF0000"/>
        <color rgb="FFFFEF9C"/>
      </colorScale>
    </cfRule>
    <cfRule type="cellIs" dxfId="133" priority="606" stopIfTrue="1" operator="equal">
      <formula>"""CHYBA"""</formula>
    </cfRule>
  </conditionalFormatting>
  <conditionalFormatting sqref="I73">
    <cfRule type="containsText" dxfId="132" priority="629" operator="containsText" text="0115 je větší 0102">
      <formula>NOT(ISERROR(SEARCH("0115 je větší 0102",I73)))</formula>
    </cfRule>
    <cfRule type="containsText" dxfId="131" priority="630" operator="containsText" text="Chybí akce">
      <formula>NOT(ISERROR(SEARCH("Chybí akce",I73)))</formula>
    </cfRule>
    <cfRule type="containsText" dxfId="130" priority="631" operator="containsText" text="Chybí odpisy">
      <formula>NOT(ISERROR(SEARCH("Chybí odpisy",I73)))</formula>
    </cfRule>
    <cfRule type="colorScale" priority="628">
      <colorScale>
        <cfvo type="min"/>
        <cfvo type="percentile" val="50"/>
        <cfvo type="max"/>
        <color rgb="FF63BE7B"/>
        <color rgb="FFFFEB84"/>
        <color rgb="FFF8696B"/>
      </colorScale>
    </cfRule>
    <cfRule type="containsText" dxfId="129" priority="632" operator="containsText" text="CHYBA">
      <formula>NOT(ISERROR(SEARCH("CHYBA",I73)))</formula>
    </cfRule>
    <cfRule type="colorScale" priority="633">
      <colorScale>
        <cfvo type="formula" val="&quot;CHYBA&quot;"/>
        <cfvo type="formula" val="&quot;CHYBA&quot;"/>
        <color rgb="FFFF0000"/>
        <color rgb="FFFFEF9C"/>
      </colorScale>
    </cfRule>
    <cfRule type="cellIs" dxfId="128" priority="634" stopIfTrue="1" operator="equal">
      <formula>"""CHYBA"""</formula>
    </cfRule>
  </conditionalFormatting>
  <conditionalFormatting sqref="I73:I78 J80:J83 I84">
    <cfRule type="containsText" dxfId="127" priority="89" operator="containsText" text="0402 je větší 0401">
      <formula>NOT(ISERROR(SEARCH("0402 je větší 0401",I73)))</formula>
    </cfRule>
    <cfRule type="containsText" dxfId="126" priority="90" operator="containsText" text="0316 je větší 0301">
      <formula>NOT(ISERROR(SEARCH("0316 je větší 0301",I73)))</formula>
    </cfRule>
    <cfRule type="containsText" dxfId="125" priority="91" operator="containsText" text="0202 je větší 0201">
      <formula>NOT(ISERROR(SEARCH("0202 je větší 0201",I73)))</formula>
    </cfRule>
    <cfRule type="containsText" dxfId="124" priority="92" operator="containsText" text="0115 je větší 0102">
      <formula>NOT(ISERROR(SEARCH("0115 je větší 0102",I73)))</formula>
    </cfRule>
  </conditionalFormatting>
  <conditionalFormatting sqref="I74">
    <cfRule type="containsText" dxfId="123" priority="640" operator="containsText" text="0115 je větší 0102">
      <formula>NOT(ISERROR(SEARCH("0115 je větší 0102",I74)))</formula>
    </cfRule>
    <cfRule type="containsText" dxfId="122" priority="641" operator="containsText" text="Chybí akce">
      <formula>NOT(ISERROR(SEARCH("Chybí akce",I74)))</formula>
    </cfRule>
    <cfRule type="containsText" dxfId="121" priority="642" operator="containsText" text="Chybí odpisy">
      <formula>NOT(ISERROR(SEARCH("Chybí odpisy",I74)))</formula>
    </cfRule>
    <cfRule type="colorScale" priority="639">
      <colorScale>
        <cfvo type="min"/>
        <cfvo type="percentile" val="50"/>
        <cfvo type="max"/>
        <color rgb="FF63BE7B"/>
        <color rgb="FFFFEB84"/>
        <color rgb="FFF8696B"/>
      </colorScale>
    </cfRule>
    <cfRule type="containsText" dxfId="120" priority="643" operator="containsText" text="CHYBA">
      <formula>NOT(ISERROR(SEARCH("CHYBA",I74)))</formula>
    </cfRule>
    <cfRule type="colorScale" priority="644">
      <colorScale>
        <cfvo type="formula" val="&quot;CHYBA&quot;"/>
        <cfvo type="formula" val="&quot;CHYBA&quot;"/>
        <color rgb="FFFF0000"/>
        <color rgb="FFFFEF9C"/>
      </colorScale>
    </cfRule>
    <cfRule type="cellIs" dxfId="119" priority="645" stopIfTrue="1" operator="equal">
      <formula>"""CHYBA"""</formula>
    </cfRule>
  </conditionalFormatting>
  <conditionalFormatting sqref="I75">
    <cfRule type="containsText" dxfId="118" priority="647" operator="containsText" text="0115 je větší 0102">
      <formula>NOT(ISERROR(SEARCH("0115 je větší 0102",I75)))</formula>
    </cfRule>
    <cfRule type="containsText" dxfId="117" priority="648" operator="containsText" text="Chybí akce">
      <formula>NOT(ISERROR(SEARCH("Chybí akce",I75)))</formula>
    </cfRule>
    <cfRule type="containsText" dxfId="116" priority="649" operator="containsText" text="Chybí odpisy">
      <formula>NOT(ISERROR(SEARCH("Chybí odpisy",I75)))</formula>
    </cfRule>
    <cfRule type="colorScale" priority="646">
      <colorScale>
        <cfvo type="min"/>
        <cfvo type="percentile" val="50"/>
        <cfvo type="max"/>
        <color rgb="FF63BE7B"/>
        <color rgb="FFFFEB84"/>
        <color rgb="FFF8696B"/>
      </colorScale>
    </cfRule>
    <cfRule type="containsText" dxfId="115" priority="650" operator="containsText" text="CHYBA">
      <formula>NOT(ISERROR(SEARCH("CHYBA",I75)))</formula>
    </cfRule>
    <cfRule type="colorScale" priority="651">
      <colorScale>
        <cfvo type="formula" val="&quot;CHYBA&quot;"/>
        <cfvo type="formula" val="&quot;CHYBA&quot;"/>
        <color rgb="FFFF0000"/>
        <color rgb="FFFFEF9C"/>
      </colorScale>
    </cfRule>
    <cfRule type="cellIs" dxfId="114" priority="652" stopIfTrue="1" operator="equal">
      <formula>"""CHYBA"""</formula>
    </cfRule>
  </conditionalFormatting>
  <conditionalFormatting sqref="I75:I78 J80:J83 I84">
    <cfRule type="containsText" dxfId="113" priority="88" operator="containsText" text="0404 je větší 0403">
      <formula>NOT(ISERROR(SEARCH("0404 je větší 0403",I75)))</formula>
    </cfRule>
  </conditionalFormatting>
  <conditionalFormatting sqref="I76">
    <cfRule type="containsText" dxfId="112" priority="655" operator="containsText" text="0115 je větší 0102">
      <formula>NOT(ISERROR(SEARCH("0115 je větší 0102",I76)))</formula>
    </cfRule>
    <cfRule type="containsText" dxfId="111" priority="656" operator="containsText" text="Chybí akce">
      <formula>NOT(ISERROR(SEARCH("Chybí akce",I76)))</formula>
    </cfRule>
    <cfRule type="containsText" dxfId="110" priority="657" operator="containsText" text="Chybí odpisy">
      <formula>NOT(ISERROR(SEARCH("Chybí odpisy",I76)))</formula>
    </cfRule>
    <cfRule type="colorScale" priority="654">
      <colorScale>
        <cfvo type="min"/>
        <cfvo type="percentile" val="50"/>
        <cfvo type="max"/>
        <color rgb="FF63BE7B"/>
        <color rgb="FFFFEB84"/>
        <color rgb="FFF8696B"/>
      </colorScale>
    </cfRule>
    <cfRule type="containsText" dxfId="109" priority="658" operator="containsText" text="CHYBA">
      <formula>NOT(ISERROR(SEARCH("CHYBA",I76)))</formula>
    </cfRule>
    <cfRule type="colorScale" priority="659">
      <colorScale>
        <cfvo type="formula" val="&quot;CHYBA&quot;"/>
        <cfvo type="formula" val="&quot;CHYBA&quot;"/>
        <color rgb="FFFF0000"/>
        <color rgb="FFFFEF9C"/>
      </colorScale>
    </cfRule>
    <cfRule type="cellIs" dxfId="108" priority="660" stopIfTrue="1" operator="equal">
      <formula>"""CHYBA"""</formula>
    </cfRule>
  </conditionalFormatting>
  <conditionalFormatting sqref="I77">
    <cfRule type="containsText" dxfId="107" priority="700" operator="containsText" text="0115 je větší 0102">
      <formula>NOT(ISERROR(SEARCH("0115 je větší 0102",I77)))</formula>
    </cfRule>
    <cfRule type="containsText" dxfId="106" priority="701" operator="containsText" text="Chybí akce">
      <formula>NOT(ISERROR(SEARCH("Chybí akce",I77)))</formula>
    </cfRule>
    <cfRule type="containsText" dxfId="105" priority="702" operator="containsText" text="Chybí odpisy">
      <formula>NOT(ISERROR(SEARCH("Chybí odpisy",I77)))</formula>
    </cfRule>
    <cfRule type="colorScale" priority="699">
      <colorScale>
        <cfvo type="min"/>
        <cfvo type="percentile" val="50"/>
        <cfvo type="max"/>
        <color rgb="FF63BE7B"/>
        <color rgb="FFFFEB84"/>
        <color rgb="FFF8696B"/>
      </colorScale>
    </cfRule>
    <cfRule type="containsText" dxfId="104" priority="703" operator="containsText" text="CHYBA">
      <formula>NOT(ISERROR(SEARCH("CHYBA",I77)))</formula>
    </cfRule>
    <cfRule type="colorScale" priority="704">
      <colorScale>
        <cfvo type="formula" val="&quot;CHYBA&quot;"/>
        <cfvo type="formula" val="&quot;CHYBA&quot;"/>
        <color rgb="FFFF0000"/>
        <color rgb="FFFFEF9C"/>
      </colorScale>
    </cfRule>
    <cfRule type="cellIs" dxfId="103" priority="705" stopIfTrue="1" operator="equal">
      <formula>"""CHYBA"""</formula>
    </cfRule>
  </conditionalFormatting>
  <conditionalFormatting sqref="I77:I78 J80:J83 I84">
    <cfRule type="containsText" dxfId="102" priority="85" operator="containsText" text="0414 je větší 0412">
      <formula>NOT(ISERROR(SEARCH("0414 je větší 0412",I77)))</formula>
    </cfRule>
    <cfRule type="containsText" dxfId="101" priority="86" operator="containsText" text="0408 je větší 0407">
      <formula>NOT(ISERROR(SEARCH("0408 je větší 0407",I77)))</formula>
    </cfRule>
    <cfRule type="containsText" dxfId="100" priority="87" operator="containsText" text="0406 je větší 0405">
      <formula>NOT(ISERROR(SEARCH("0406 je větší 0405",I77)))</formula>
    </cfRule>
  </conditionalFormatting>
  <conditionalFormatting sqref="I78">
    <cfRule type="containsText" dxfId="99" priority="13" operator="containsText" text="Počet hodin neodpovídá ř. 0407*48 hod.">
      <formula>NOT(ISERROR(SEARCH("Počet hodin neodpovídá ř. 0407*48 hod.",I78)))</formula>
    </cfRule>
    <cfRule type="containsText" dxfId="98" priority="25" operator="containsText" text="Počet hodin neodpovídá ř. 0414*48 hod.">
      <formula>NOT(ISERROR(SEARCH("Počet hodin neodpovídá ř. 0414*48 hod.",I78)))</formula>
    </cfRule>
    <cfRule type="containsText" dxfId="97" priority="29" operator="containsText" text="Počet hodin neodpovídá 0414*48">
      <formula>NOT(ISERROR(SEARCH("Počet hodin neodpovídá 0414*48",I78)))</formula>
    </cfRule>
    <cfRule type="colorScale" priority="706">
      <colorScale>
        <cfvo type="min"/>
        <cfvo type="percentile" val="50"/>
        <cfvo type="max"/>
        <color rgb="FF63BE7B"/>
        <color rgb="FFFFEB84"/>
        <color rgb="FFF8696B"/>
      </colorScale>
    </cfRule>
    <cfRule type="containsText" dxfId="96" priority="707" operator="containsText" text="0115 je větší 0102">
      <formula>NOT(ISERROR(SEARCH("0115 je větší 0102",I78)))</formula>
    </cfRule>
    <cfRule type="colorScale" priority="708">
      <colorScale>
        <cfvo type="formula" val="&quot;CHYBA&quot;"/>
        <cfvo type="formula" val="&quot;CHYBA&quot;"/>
        <color rgb="FFFF0000"/>
        <color rgb="FFFFEF9C"/>
      </colorScale>
    </cfRule>
    <cfRule type="cellIs" dxfId="95" priority="709" stopIfTrue="1" operator="equal">
      <formula>"""CHYBA"""</formula>
    </cfRule>
  </conditionalFormatting>
  <conditionalFormatting sqref="I79">
    <cfRule type="containsText" dxfId="94" priority="1" operator="containsText" text="Někteří zaměstnanci splnili standard.">
      <formula>NOT(ISERROR(SEARCH("Někteří zaměstnanci splnili standard.",I79)))</formula>
    </cfRule>
    <cfRule type="containsText" dxfId="93" priority="2" operator="containsText" text="Musí mít někdo splněno.">
      <formula>NOT(ISERROR(SEARCH("Musí mít někdo splněno.",I79)))</formula>
    </cfRule>
  </conditionalFormatting>
  <conditionalFormatting sqref="I80">
    <cfRule type="containsText" dxfId="92" priority="20" operator="containsText" text="Vyplňte počet akcí">
      <formula>NOT(ISERROR(SEARCH("Vyplňte počet akcí",I80)))</formula>
    </cfRule>
    <cfRule type="cellIs" dxfId="91" priority="196" stopIfTrue="1" operator="equal">
      <formula>"""CHYBA"""</formula>
    </cfRule>
    <cfRule type="colorScale" priority="194">
      <colorScale>
        <cfvo type="formula" val="&quot;CHYBA&quot;"/>
        <cfvo type="formula" val="&quot;CHYBA&quot;"/>
        <color rgb="FFFF0000"/>
        <color rgb="FFFFEF9C"/>
      </colorScale>
    </cfRule>
    <cfRule type="colorScale" priority="195">
      <colorScale>
        <cfvo type="min"/>
        <cfvo type="percentile" val="50"/>
        <cfvo type="max"/>
        <color rgb="FFF8696B"/>
        <color rgb="FFFFEB84"/>
        <color rgb="FF63BE7B"/>
      </colorScale>
    </cfRule>
  </conditionalFormatting>
  <conditionalFormatting sqref="I81">
    <cfRule type="containsText" dxfId="90" priority="12" operator="containsText" text="Vyplněny online návštěvy v 0512">
      <formula>NOT(ISERROR(SEARCH("Vyplněny online návštěvy v 0512",I81)))</formula>
    </cfRule>
    <cfRule type="containsText" dxfId="89" priority="23" operator="containsText" text="Vyplněny online návštěvy v 0515">
      <formula>NOT(ISERROR(SEARCH("Vyplněny online návštěvy v 0515",I81)))</formula>
    </cfRule>
    <cfRule type="containsText" dxfId="88" priority="36" operator="containsText" text="Vyplněny návštěvy v 0515">
      <formula>NOT(ISERROR(SEARCH("Vyplněny návštěvy v 0515",I81)))</formula>
    </cfRule>
    <cfRule type="containsText" dxfId="87" priority="37" operator="containsText" text="Chybí hodnota v 0416">
      <formula>NOT(ISERROR(SEARCH("Chybí hodnota v 0416",I81)))</formula>
    </cfRule>
  </conditionalFormatting>
  <conditionalFormatting sqref="I82">
    <cfRule type="containsText" dxfId="86" priority="19" operator="containsText" text="Vyplňte počet akcí">
      <formula>NOT(ISERROR(SEARCH("Vyplňte počet akcí",I82)))</formula>
    </cfRule>
    <cfRule type="cellIs" dxfId="85" priority="189" stopIfTrue="1" operator="equal">
      <formula>"""CHYBA"""</formula>
    </cfRule>
    <cfRule type="colorScale" priority="187">
      <colorScale>
        <cfvo type="formula" val="&quot;CHYBA&quot;"/>
        <cfvo type="formula" val="&quot;CHYBA&quot;"/>
        <color rgb="FFFF0000"/>
        <color rgb="FFFFEF9C"/>
      </colorScale>
    </cfRule>
    <cfRule type="colorScale" priority="188">
      <colorScale>
        <cfvo type="min"/>
        <cfvo type="percentile" val="50"/>
        <cfvo type="max"/>
        <color rgb="FFF8696B"/>
        <color rgb="FFFFEB84"/>
        <color rgb="FF63BE7B"/>
      </colorScale>
    </cfRule>
  </conditionalFormatting>
  <conditionalFormatting sqref="I83">
    <cfRule type="containsText" dxfId="84" priority="11" operator="containsText" text="Vyplněny online návštěvy v 0513">
      <formula>NOT(ISERROR(SEARCH("Vyplněny online návštěvy v 0513",I83)))</formula>
    </cfRule>
    <cfRule type="containsText" dxfId="83" priority="21" operator="containsText" text="Vyplněny online návštěvy v 0516">
      <formula>NOT(ISERROR(SEARCH("Vyplněny online návštěvy v 0516",I83)))</formula>
    </cfRule>
    <cfRule type="containsText" dxfId="82" priority="22" operator="containsText" text="Vyplněny online návštěvy v 0515">
      <formula>NOT(ISERROR(SEARCH("Vyplněny online návštěvy v 0515",I83)))</formula>
    </cfRule>
    <cfRule type="containsText" dxfId="81" priority="33" operator="containsText" text="Vyplněny návštěvy v 0516">
      <formula>NOT(ISERROR(SEARCH("Vyplněny návštěvy v 0516",I83)))</formula>
    </cfRule>
    <cfRule type="containsText" dxfId="80" priority="34" operator="containsText" text="Vyplněny návštěvy v 0515">
      <formula>NOT(ISERROR(SEARCH("Vyplněny návštěvy v 0515",I83)))</formula>
    </cfRule>
    <cfRule type="containsText" dxfId="79" priority="35" operator="containsText" text="Chybí hodnota v 0416">
      <formula>NOT(ISERROR(SEARCH("Chybí hodnota v 0416",I83)))</formula>
    </cfRule>
  </conditionalFormatting>
  <conditionalFormatting sqref="I84">
    <cfRule type="containsText" dxfId="78" priority="10" operator="containsText" text="Ř. 0412 je větší 0410">
      <formula>NOT(ISERROR(SEARCH("Ř. 0412 je větší 0410",I84)))</formula>
    </cfRule>
    <cfRule type="containsText" dxfId="77" priority="754" operator="containsText" text="0419 je větší 0417">
      <formula>NOT(ISERROR(SEARCH("0419 je větší 0417",I84)))</formula>
    </cfRule>
    <cfRule type="containsText" dxfId="76" priority="756" operator="containsText" text="0115 je větší 0102">
      <formula>NOT(ISERROR(SEARCH("0115 je větší 0102",I84)))</formula>
    </cfRule>
    <cfRule type="colorScale" priority="755">
      <colorScale>
        <cfvo type="min"/>
        <cfvo type="percentile" val="50"/>
        <cfvo type="max"/>
        <color rgb="FF63BE7B"/>
        <color rgb="FFFFEB84"/>
        <color rgb="FFF8696B"/>
      </colorScale>
    </cfRule>
    <cfRule type="containsText" dxfId="75" priority="757" operator="containsText" text="Chybí akce">
      <formula>NOT(ISERROR(SEARCH("Chybí akce",I84)))</formula>
    </cfRule>
    <cfRule type="containsText" dxfId="74" priority="758" operator="containsText" text="Chybí odpisy">
      <formula>NOT(ISERROR(SEARCH("Chybí odpisy",I84)))</formula>
    </cfRule>
    <cfRule type="containsText" dxfId="73" priority="759" operator="containsText" text="CHYBA">
      <formula>NOT(ISERROR(SEARCH("CHYBA",I84)))</formula>
    </cfRule>
    <cfRule type="colorScale" priority="760">
      <colorScale>
        <cfvo type="formula" val="&quot;CHYBA&quot;"/>
        <cfvo type="formula" val="&quot;CHYBA&quot;"/>
        <color rgb="FFFF0000"/>
        <color rgb="FFFFEF9C"/>
      </colorScale>
    </cfRule>
    <cfRule type="cellIs" dxfId="72" priority="761" stopIfTrue="1" operator="equal">
      <formula>"""CHYBA"""</formula>
    </cfRule>
  </conditionalFormatting>
  <conditionalFormatting sqref="I86">
    <cfRule type="containsText" dxfId="71" priority="765" operator="containsText" text="Chybí tituly">
      <formula>NOT(ISERROR(SEARCH("Chybí tituly",I86)))</formula>
    </cfRule>
    <cfRule type="containsText" dxfId="70" priority="766" operator="containsText" text="0419 je větší 0417">
      <formula>NOT(ISERROR(SEARCH("0419 je větší 0417",I86)))</formula>
    </cfRule>
    <cfRule type="containsText" dxfId="69" priority="767" operator="containsText" text="0418 je větší 0417">
      <formula>NOT(ISERROR(SEARCH("0418 je větší 0417",I86)))</formula>
    </cfRule>
    <cfRule type="containsText" dxfId="68" priority="768" operator="containsText" text="0416 je větší 0415">
      <formula>NOT(ISERROR(SEARCH("0416 je větší 0415",I86)))</formula>
    </cfRule>
    <cfRule type="containsText" dxfId="67" priority="769" operator="containsText" text="0414 je větší 0412">
      <formula>NOT(ISERROR(SEARCH("0414 je větší 0412",I86)))</formula>
    </cfRule>
    <cfRule type="containsText" dxfId="66" priority="770" operator="containsText" text="0408 je větší 0407">
      <formula>NOT(ISERROR(SEARCH("0408 je větší 0407",I86)))</formula>
    </cfRule>
    <cfRule type="containsText" dxfId="65" priority="771" operator="containsText" text="0406 je větší 0405">
      <formula>NOT(ISERROR(SEARCH("0406 je větší 0405",I86)))</formula>
    </cfRule>
    <cfRule type="containsText" dxfId="64" priority="772" operator="containsText" text="0404 je větší 0403">
      <formula>NOT(ISERROR(SEARCH("0404 je větší 0403",I86)))</formula>
    </cfRule>
    <cfRule type="containsText" dxfId="63" priority="773" operator="containsText" text="0402 je větší 0401">
      <formula>NOT(ISERROR(SEARCH("0402 je větší 0401",I86)))</formula>
    </cfRule>
    <cfRule type="containsText" dxfId="62" priority="774" operator="containsText" text="0316 je větší 0301">
      <formula>NOT(ISERROR(SEARCH("0316 je větší 0301",I86)))</formula>
    </cfRule>
    <cfRule type="containsText" dxfId="61" priority="775" operator="containsText" text="0202 je větší 0201">
      <formula>NOT(ISERROR(SEARCH("0202 je větší 0201",I86)))</formula>
    </cfRule>
    <cfRule type="containsText" dxfId="60" priority="776" operator="containsText" text="0115 je větší 0102">
      <formula>NOT(ISERROR(SEARCH("0115 je větší 0102",I86)))</formula>
    </cfRule>
    <cfRule type="colorScale" priority="777">
      <colorScale>
        <cfvo type="min"/>
        <cfvo type="percentile" val="50"/>
        <cfvo type="max"/>
        <color rgb="FF63BE7B"/>
        <color rgb="FFFFEB84"/>
        <color rgb="FFF8696B"/>
      </colorScale>
    </cfRule>
    <cfRule type="containsText" dxfId="59" priority="778" operator="containsText" text="0115 je větší 0102">
      <formula>NOT(ISERROR(SEARCH("0115 je větší 0102",I86)))</formula>
    </cfRule>
    <cfRule type="containsText" dxfId="58" priority="779" operator="containsText" text="Chybí akce">
      <formula>NOT(ISERROR(SEARCH("Chybí akce",I86)))</formula>
    </cfRule>
    <cfRule type="containsText" dxfId="57" priority="780" operator="containsText" text="Chybí odpisy">
      <formula>NOT(ISERROR(SEARCH("Chybí odpisy",I86)))</formula>
    </cfRule>
    <cfRule type="containsText" dxfId="56" priority="781" operator="containsText" text="CHYBA">
      <formula>NOT(ISERROR(SEARCH("CHYBA",I86)))</formula>
    </cfRule>
    <cfRule type="colorScale" priority="782">
      <colorScale>
        <cfvo type="formula" val="&quot;CHYBA&quot;"/>
        <cfvo type="formula" val="&quot;CHYBA&quot;"/>
        <color rgb="FFFF0000"/>
        <color rgb="FFFFEF9C"/>
      </colorScale>
    </cfRule>
    <cfRule type="cellIs" dxfId="55" priority="783" stopIfTrue="1" operator="equal">
      <formula>"""CHYBA"""</formula>
    </cfRule>
  </conditionalFormatting>
  <conditionalFormatting sqref="I88">
    <cfRule type="containsText" dxfId="54" priority="784" operator="containsText" text="Chybí tituly">
      <formula>NOT(ISERROR(SEARCH("Chybí tituly",I88)))</formula>
    </cfRule>
    <cfRule type="containsText" dxfId="53" priority="785" operator="containsText" text="0419 je větší 0417">
      <formula>NOT(ISERROR(SEARCH("0419 je větší 0417",I88)))</formula>
    </cfRule>
    <cfRule type="containsText" dxfId="52" priority="786" operator="containsText" text="0418 je větší 0417">
      <formula>NOT(ISERROR(SEARCH("0418 je větší 0417",I88)))</formula>
    </cfRule>
    <cfRule type="containsText" dxfId="51" priority="787" operator="containsText" text="0416 je větší 0415">
      <formula>NOT(ISERROR(SEARCH("0416 je větší 0415",I88)))</formula>
    </cfRule>
    <cfRule type="containsText" dxfId="50" priority="788" operator="containsText" text="0414 je větší 0412">
      <formula>NOT(ISERROR(SEARCH("0414 je větší 0412",I88)))</formula>
    </cfRule>
    <cfRule type="containsText" dxfId="49" priority="789" operator="containsText" text="0408 je větší 0407">
      <formula>NOT(ISERROR(SEARCH("0408 je větší 0407",I88)))</formula>
    </cfRule>
    <cfRule type="containsText" dxfId="48" priority="790" operator="containsText" text="0406 je větší 0405">
      <formula>NOT(ISERROR(SEARCH("0406 je větší 0405",I88)))</formula>
    </cfRule>
    <cfRule type="containsText" dxfId="47" priority="791" operator="containsText" text="0404 je větší 0403">
      <formula>NOT(ISERROR(SEARCH("0404 je větší 0403",I88)))</formula>
    </cfRule>
    <cfRule type="containsText" dxfId="46" priority="792" operator="containsText" text="0402 je větší 0401">
      <formula>NOT(ISERROR(SEARCH("0402 je větší 0401",I88)))</formula>
    </cfRule>
    <cfRule type="containsText" dxfId="45" priority="793" operator="containsText" text="0316 je větší 0301">
      <formula>NOT(ISERROR(SEARCH("0316 je větší 0301",I88)))</formula>
    </cfRule>
    <cfRule type="containsText" dxfId="44" priority="794" operator="containsText" text="0202 je větší 0201">
      <formula>NOT(ISERROR(SEARCH("0202 je větší 0201",I88)))</formula>
    </cfRule>
    <cfRule type="containsText" dxfId="43" priority="795" operator="containsText" text="0115 je větší 0102">
      <formula>NOT(ISERROR(SEARCH("0115 je větší 0102",I88)))</formula>
    </cfRule>
    <cfRule type="colorScale" priority="796">
      <colorScale>
        <cfvo type="min"/>
        <cfvo type="percentile" val="50"/>
        <cfvo type="max"/>
        <color rgb="FF63BE7B"/>
        <color rgb="FFFFEB84"/>
        <color rgb="FFF8696B"/>
      </colorScale>
    </cfRule>
    <cfRule type="containsText" dxfId="42" priority="797" operator="containsText" text="0115 je větší 0102">
      <formula>NOT(ISERROR(SEARCH("0115 je větší 0102",I88)))</formula>
    </cfRule>
    <cfRule type="containsText" dxfId="41" priority="798" operator="containsText" text="Chybí akce">
      <formula>NOT(ISERROR(SEARCH("Chybí akce",I88)))</formula>
    </cfRule>
    <cfRule type="containsText" dxfId="40" priority="799" operator="containsText" text="Chybí odpisy">
      <formula>NOT(ISERROR(SEARCH("Chybí odpisy",I88)))</formula>
    </cfRule>
    <cfRule type="containsText" dxfId="39" priority="800" operator="containsText" text="CHYBA">
      <formula>NOT(ISERROR(SEARCH("CHYBA",I88)))</formula>
    </cfRule>
    <cfRule type="colorScale" priority="801">
      <colorScale>
        <cfvo type="formula" val="&quot;CHYBA&quot;"/>
        <cfvo type="formula" val="&quot;CHYBA&quot;"/>
        <color rgb="FFFF0000"/>
        <color rgb="FFFFEF9C"/>
      </colorScale>
    </cfRule>
    <cfRule type="cellIs" dxfId="38" priority="802" stopIfTrue="1" operator="equal">
      <formula>"""CHYBA"""</formula>
    </cfRule>
  </conditionalFormatting>
  <conditionalFormatting sqref="I100">
    <cfRule type="containsText" dxfId="37" priority="39" operator="containsText" text="Chybí webová stránka.">
      <formula>NOT(ISERROR(SEARCH("Chybí webová stránka.",I100)))</formula>
    </cfRule>
  </conditionalFormatting>
  <conditionalFormatting sqref="I101">
    <cfRule type="containsText" dxfId="36" priority="24" operator="containsText" text="Chybí elektronický katalog.">
      <formula>NOT(ISERROR(SEARCH("Chybí elektronický katalog.",I101)))</formula>
    </cfRule>
  </conditionalFormatting>
  <conditionalFormatting sqref="I111">
    <cfRule type="containsText" dxfId="35" priority="38" operator="containsText" text="Chybí hodnota v 0416">
      <formula>NOT(ISERROR(SEARCH("Chybí hodnota v 0416",I111)))</formula>
    </cfRule>
  </conditionalFormatting>
  <conditionalFormatting sqref="I126">
    <cfRule type="containsText" dxfId="34" priority="9" operator="containsText" text="Chybí počet DPČ, DPP">
      <formula>NOT(ISERROR(SEARCH("Chybí počet DPČ, DPP",I126)))</formula>
    </cfRule>
  </conditionalFormatting>
  <conditionalFormatting sqref="I128">
    <cfRule type="containsText" dxfId="33" priority="8" operator="containsText" text="Chybí počet OSVČ, atd.">
      <formula>NOT(ISERROR(SEARCH("Chybí počet OSVČ, atd.",I128)))</formula>
    </cfRule>
  </conditionalFormatting>
  <conditionalFormatting sqref="I129">
    <cfRule type="containsText" dxfId="32" priority="4" operator="containsText" text="Chybí počet hodin OSCČ, atd.">
      <formula>NOT(ISERROR(SEARCH("Chybí počet hodin OSCČ, atd.",I129)))</formula>
    </cfRule>
  </conditionalFormatting>
  <conditionalFormatting sqref="I130">
    <cfRule type="containsText" dxfId="31" priority="32" operator="containsText" text="Chybí dobrovolní pracovníci">
      <formula>NOT(ISERROR(SEARCH("Chybí dobrovolní pracovníci",I130)))</formula>
    </cfRule>
  </conditionalFormatting>
  <conditionalFormatting sqref="I131">
    <cfRule type="containsText" dxfId="30" priority="3" operator="containsText" text="Chybí počet hodin dobrovolníků">
      <formula>NOT(ISERROR(SEARCH("Chybí počet hodin dobrovolníků",I131)))</formula>
    </cfRule>
  </conditionalFormatting>
  <conditionalFormatting sqref="I170">
    <cfRule type="containsText" dxfId="29" priority="806" operator="containsText" text="Chybí odpisy">
      <formula>NOT(ISERROR(SEARCH("Chybí odpisy",I170)))</formula>
    </cfRule>
    <cfRule type="containsText" dxfId="28" priority="807" operator="containsText" text="CHYBA">
      <formula>NOT(ISERROR(SEARCH("CHYBA",I170)))</formula>
    </cfRule>
    <cfRule type="cellIs" dxfId="27" priority="810" stopIfTrue="1" operator="equal">
      <formula>"""CHYBA"""</formula>
    </cfRule>
    <cfRule type="colorScale" priority="808">
      <colorScale>
        <cfvo type="formula" val="&quot;CHYBA&quot;"/>
        <cfvo type="formula" val="&quot;CHYBA&quot;"/>
        <color rgb="FFFF0000"/>
        <color rgb="FFFFEF9C"/>
      </colorScale>
    </cfRule>
    <cfRule type="colorScale" priority="809">
      <colorScale>
        <cfvo type="min"/>
        <cfvo type="percentile" val="50"/>
        <cfvo type="max"/>
        <color rgb="FFF8696B"/>
        <color rgb="FFFFEB84"/>
        <color rgb="FF63BE7B"/>
      </colorScale>
    </cfRule>
  </conditionalFormatting>
  <conditionalFormatting sqref="I172">
    <cfRule type="cellIs" dxfId="26" priority="813" stopIfTrue="1" operator="equal">
      <formula>"""CHYBA"""</formula>
    </cfRule>
    <cfRule type="colorScale" priority="811">
      <colorScale>
        <cfvo type="formula" val="&quot;CHYBA&quot;"/>
        <cfvo type="formula" val="&quot;CHYBA&quot;"/>
        <color rgb="FFFF0000"/>
        <color rgb="FFFFEF9C"/>
      </colorScale>
    </cfRule>
    <cfRule type="colorScale" priority="812">
      <colorScale>
        <cfvo type="min"/>
        <cfvo type="percentile" val="50"/>
        <cfvo type="max"/>
        <color rgb="FFF8696B"/>
        <color rgb="FFFFEB84"/>
        <color rgb="FF63BE7B"/>
      </colorScale>
    </cfRule>
  </conditionalFormatting>
  <conditionalFormatting sqref="I172:I173">
    <cfRule type="containsText" dxfId="25" priority="495" operator="containsText" text="Chybí výdaje HČ">
      <formula>NOT(ISERROR(SEARCH("Chybí výdaje HČ",I172)))</formula>
    </cfRule>
  </conditionalFormatting>
  <conditionalFormatting sqref="I172:I174">
    <cfRule type="containsText" dxfId="24" priority="496" operator="containsText" text="Chybí odpisy">
      <formula>NOT(ISERROR(SEARCH("Chybí odpisy",I172)))</formula>
    </cfRule>
    <cfRule type="containsText" dxfId="23" priority="497" operator="containsText" text="CHYBA">
      <formula>NOT(ISERROR(SEARCH("CHYBA",I172)))</formula>
    </cfRule>
  </conditionalFormatting>
  <conditionalFormatting sqref="I173">
    <cfRule type="cellIs" dxfId="22" priority="819" stopIfTrue="1" operator="equal">
      <formula>"""CHYBA"""</formula>
    </cfRule>
    <cfRule type="colorScale" priority="817">
      <colorScale>
        <cfvo type="formula" val="&quot;CHYBA&quot;"/>
        <cfvo type="formula" val="&quot;CHYBA&quot;"/>
        <color rgb="FFFF0000"/>
        <color rgb="FFFFEF9C"/>
      </colorScale>
    </cfRule>
    <cfRule type="colorScale" priority="818">
      <colorScale>
        <cfvo type="min"/>
        <cfvo type="percentile" val="50"/>
        <cfvo type="max"/>
        <color rgb="FFF8696B"/>
        <color rgb="FFFFEB84"/>
        <color rgb="FF63BE7B"/>
      </colorScale>
    </cfRule>
  </conditionalFormatting>
  <conditionalFormatting sqref="I174">
    <cfRule type="cellIs" dxfId="21" priority="822" stopIfTrue="1" operator="equal">
      <formula>"""CHYBA"""</formula>
    </cfRule>
    <cfRule type="colorScale" priority="820">
      <colorScale>
        <cfvo type="formula" val="&quot;CHYBA&quot;"/>
        <cfvo type="formula" val="&quot;CHYBA&quot;"/>
        <color rgb="FFFF0000"/>
        <color rgb="FFFFEF9C"/>
      </colorScale>
    </cfRule>
    <cfRule type="colorScale" priority="821">
      <colorScale>
        <cfvo type="min"/>
        <cfvo type="percentile" val="50"/>
        <cfvo type="max"/>
        <color rgb="FFF8696B"/>
        <color rgb="FFFFEB84"/>
        <color rgb="FF63BE7B"/>
      </colorScale>
    </cfRule>
  </conditionalFormatting>
  <conditionalFormatting sqref="J80">
    <cfRule type="containsText" dxfId="20" priority="722" operator="containsText" text="0115 je větší 0102">
      <formula>NOT(ISERROR(SEARCH("0115 je větší 0102",J80)))</formula>
    </cfRule>
    <cfRule type="cellIs" dxfId="19" priority="724" stopIfTrue="1" operator="equal">
      <formula>"""CHYBA"""</formula>
    </cfRule>
    <cfRule type="cellIs" dxfId="18" priority="727" stopIfTrue="1" operator="equal">
      <formula>"""CHYBA"""</formula>
    </cfRule>
    <cfRule type="colorScale" priority="721">
      <colorScale>
        <cfvo type="min"/>
        <cfvo type="percentile" val="50"/>
        <cfvo type="max"/>
        <color rgb="FF63BE7B"/>
        <color rgb="FFFFEB84"/>
        <color rgb="FFF8696B"/>
      </colorScale>
    </cfRule>
    <cfRule type="colorScale" priority="723">
      <colorScale>
        <cfvo type="formula" val="&quot;CHYBA&quot;"/>
        <cfvo type="formula" val="&quot;CHYBA&quot;"/>
        <color rgb="FFFF0000"/>
        <color rgb="FFFFEF9C"/>
      </colorScale>
    </cfRule>
    <cfRule type="colorScale" priority="725">
      <colorScale>
        <cfvo type="formula" val="&quot;CHYBA&quot;"/>
        <cfvo type="formula" val="&quot;CHYBA&quot;"/>
        <color rgb="FFFF0000"/>
        <color rgb="FFFFEF9C"/>
      </colorScale>
    </cfRule>
    <cfRule type="colorScale" priority="726">
      <colorScale>
        <cfvo type="min"/>
        <cfvo type="percentile" val="50"/>
        <cfvo type="max"/>
        <color rgb="FFF8696B"/>
        <color rgb="FFFFEB84"/>
        <color rgb="FF63BE7B"/>
      </colorScale>
    </cfRule>
  </conditionalFormatting>
  <conditionalFormatting sqref="J80:J83 I84">
    <cfRule type="containsText" dxfId="17" priority="84" operator="containsText" text="0416 je větší 0415">
      <formula>NOT(ISERROR(SEARCH("0416 je větší 0415",I80)))</formula>
    </cfRule>
  </conditionalFormatting>
  <conditionalFormatting sqref="J81">
    <cfRule type="containsText" dxfId="16" priority="730" operator="containsText" text="0115 je větší 0102">
      <formula>NOT(ISERROR(SEARCH("0115 je větší 0102",J81)))</formula>
    </cfRule>
    <cfRule type="containsText" dxfId="15" priority="731" operator="containsText" text="Chybí akce">
      <formula>NOT(ISERROR(SEARCH("Chybí akce",J81)))</formula>
    </cfRule>
    <cfRule type="containsText" dxfId="14" priority="732" operator="containsText" text="Chybí odpisy">
      <formula>NOT(ISERROR(SEARCH("Chybí odpisy",J81)))</formula>
    </cfRule>
    <cfRule type="colorScale" priority="729">
      <colorScale>
        <cfvo type="min"/>
        <cfvo type="percentile" val="50"/>
        <cfvo type="max"/>
        <color rgb="FF63BE7B"/>
        <color rgb="FFFFEB84"/>
        <color rgb="FFF8696B"/>
      </colorScale>
    </cfRule>
    <cfRule type="containsText" dxfId="13" priority="733" operator="containsText" text="CHYBA">
      <formula>NOT(ISERROR(SEARCH("CHYBA",J81)))</formula>
    </cfRule>
    <cfRule type="colorScale" priority="734">
      <colorScale>
        <cfvo type="formula" val="&quot;CHYBA&quot;"/>
        <cfvo type="formula" val="&quot;CHYBA&quot;"/>
        <color rgb="FFFF0000"/>
        <color rgb="FFFFEF9C"/>
      </colorScale>
    </cfRule>
    <cfRule type="cellIs" dxfId="12" priority="735" stopIfTrue="1" operator="equal">
      <formula>"""CHYBA"""</formula>
    </cfRule>
  </conditionalFormatting>
  <conditionalFormatting sqref="J82">
    <cfRule type="containsText" dxfId="11" priority="737" operator="containsText" text="0115 je větší 0102">
      <formula>NOT(ISERROR(SEARCH("0115 je větší 0102",J82)))</formula>
    </cfRule>
    <cfRule type="containsText" dxfId="10" priority="738" operator="containsText" text="Chybí akce">
      <formula>NOT(ISERROR(SEARCH("Chybí akce",J82)))</formula>
    </cfRule>
    <cfRule type="containsText" dxfId="9" priority="739" operator="containsText" text="Chybí odpisy">
      <formula>NOT(ISERROR(SEARCH("Chybí odpisy",J82)))</formula>
    </cfRule>
    <cfRule type="colorScale" priority="736">
      <colorScale>
        <cfvo type="min"/>
        <cfvo type="percentile" val="50"/>
        <cfvo type="max"/>
        <color rgb="FF63BE7B"/>
        <color rgb="FFFFEB84"/>
        <color rgb="FFF8696B"/>
      </colorScale>
    </cfRule>
    <cfRule type="containsText" dxfId="8" priority="740" operator="containsText" text="CHYBA">
      <formula>NOT(ISERROR(SEARCH("CHYBA",J82)))</formula>
    </cfRule>
    <cfRule type="colorScale" priority="741">
      <colorScale>
        <cfvo type="formula" val="&quot;CHYBA&quot;"/>
        <cfvo type="formula" val="&quot;CHYBA&quot;"/>
        <color rgb="FFFF0000"/>
        <color rgb="FFFFEF9C"/>
      </colorScale>
    </cfRule>
    <cfRule type="cellIs" dxfId="7" priority="742" stopIfTrue="1" operator="equal">
      <formula>"""CHYBA"""</formula>
    </cfRule>
    <cfRule type="colorScale" priority="743">
      <colorScale>
        <cfvo type="formula" val="&quot;CHYBA&quot;"/>
        <cfvo type="formula" val="&quot;CHYBA&quot;"/>
        <color rgb="FFFF0000"/>
        <color rgb="FFFFEF9C"/>
      </colorScale>
    </cfRule>
    <cfRule type="colorScale" priority="744">
      <colorScale>
        <cfvo type="min"/>
        <cfvo type="percentile" val="50"/>
        <cfvo type="max"/>
        <color rgb="FFF8696B"/>
        <color rgb="FFFFEB84"/>
        <color rgb="FF63BE7B"/>
      </colorScale>
    </cfRule>
    <cfRule type="cellIs" dxfId="6" priority="745" stopIfTrue="1" operator="equal">
      <formula>"""CHYBA"""</formula>
    </cfRule>
  </conditionalFormatting>
  <conditionalFormatting sqref="J82:J83 I84">
    <cfRule type="containsText" dxfId="5" priority="83" operator="containsText" text="0418 je větší 0417">
      <formula>NOT(ISERROR(SEARCH("0418 je větší 0417",I82)))</formula>
    </cfRule>
  </conditionalFormatting>
  <conditionalFormatting sqref="J83">
    <cfRule type="containsText" dxfId="4" priority="748" operator="containsText" text="0115 je větší 0102">
      <formula>NOT(ISERROR(SEARCH("0115 je větší 0102",J83)))</formula>
    </cfRule>
    <cfRule type="containsText" dxfId="3" priority="749" operator="containsText" text="Chybí akce">
      <formula>NOT(ISERROR(SEARCH("Chybí akce",J83)))</formula>
    </cfRule>
    <cfRule type="containsText" dxfId="2" priority="750" operator="containsText" text="Chybí odpisy">
      <formula>NOT(ISERROR(SEARCH("Chybí odpisy",J83)))</formula>
    </cfRule>
    <cfRule type="colorScale" priority="747">
      <colorScale>
        <cfvo type="min"/>
        <cfvo type="percentile" val="50"/>
        <cfvo type="max"/>
        <color rgb="FF63BE7B"/>
        <color rgb="FFFFEB84"/>
        <color rgb="FFF8696B"/>
      </colorScale>
    </cfRule>
    <cfRule type="containsText" dxfId="1" priority="751" operator="containsText" text="CHYBA">
      <formula>NOT(ISERROR(SEARCH("CHYBA",J83)))</formula>
    </cfRule>
    <cfRule type="colorScale" priority="752">
      <colorScale>
        <cfvo type="formula" val="&quot;CHYBA&quot;"/>
        <cfvo type="formula" val="&quot;CHYBA&quot;"/>
        <color rgb="FFFF0000"/>
        <color rgb="FFFFEF9C"/>
      </colorScale>
    </cfRule>
    <cfRule type="cellIs" dxfId="0" priority="753" stopIfTrue="1" operator="equal">
      <formula>"""CHYBA"""</formula>
    </cfRule>
  </conditionalFormatting>
  <dataValidations xWindow="460" yWindow="346" count="43">
    <dataValidation type="whole" allowBlank="1" showInputMessage="1" showErrorMessage="1" error="Pouze 0 nebo 1." sqref="G100:G101 G93:G94 F10:G10">
      <formula1>0</formula1>
      <formula2>1</formula2>
    </dataValidation>
    <dataValidation type="whole" operator="greaterThanOrEqual" allowBlank="1" showInputMessage="1" showErrorMessage="1" sqref="G153 G33:G34 G95 G12 G18:G31 G130 G52:G67 G78 G172 G146 G160 G174 G42:G47 G85:G92 G104:G106 G109:G110 G73:G76">
      <formula1>0</formula1>
    </dataValidation>
    <dataValidation type="whole" showInputMessage="1" showErrorMessage="1" error="Hodnota je větší než knihovních jednotek celkem" sqref="G32">
      <formula1>0</formula1>
      <formula2>G19</formula2>
    </dataValidation>
    <dataValidation type="whole" showInputMessage="1" showErrorMessage="1" error="Hodnota je větší než registrovaných uživatelů" sqref="G41">
      <formula1>0</formula1>
      <formula2>G39</formula2>
    </dataValidation>
    <dataValidation type="whole" allowBlank="1" showInputMessage="1" showErrorMessage="1" error="Hodnota je větší než fyzické výpůjčky celkem." sqref="G68">
      <formula1>0</formula1>
      <formula2>G53</formula2>
    </dataValidation>
    <dataValidation type="whole" allowBlank="1" showInputMessage="1" showErrorMessage="1" error="Neodpovídá údaji v 0405 nebo 0406." sqref="G79">
      <formula1>IF(G78&gt;G77*47,1,0)</formula1>
      <formula2>IF(G77*48&lt;G78,G77,FLOOR(G78/48,1))</formula2>
    </dataValidation>
    <dataValidation type="whole" operator="greaterThanOrEqual" allowBlank="1" showInputMessage="1" showErrorMessage="1" error="Neodpovídá údaji v 0407." sqref="G77">
      <formula1>G79</formula1>
    </dataValidation>
    <dataValidation type="whole" allowBlank="1" showInputMessage="1" showErrorMessage="1" error="Neodpovídá údaji v 0408." sqref="G81">
      <formula1>0</formula1>
      <formula2>G80</formula2>
    </dataValidation>
    <dataValidation type="whole" operator="greaterThanOrEqual" allowBlank="1" showInputMessage="1" showErrorMessage="1" error="Neodpovídá údaji v 0416." sqref="G80">
      <formula1>G81</formula1>
    </dataValidation>
    <dataValidation type="whole" allowBlank="1" showInputMessage="1" showErrorMessage="1" error="Neodpovídá údaji v 0417." sqref="G83">
      <formula1>0</formula1>
      <formula2>G82</formula2>
    </dataValidation>
    <dataValidation type="whole" operator="greaterThanOrEqual" allowBlank="1" showInputMessage="1" showErrorMessage="1" error="Neodpovídá údaji v 0418." sqref="G82">
      <formula1>G83</formula1>
    </dataValidation>
    <dataValidation type="whole" allowBlank="1" showInputMessage="1" showErrorMessage="1" error="Neodpovídá údaji v 0410." sqref="G84">
      <formula1>0</formula1>
      <formula2>G82</formula2>
    </dataValidation>
    <dataValidation type="whole" allowBlank="1" showInputMessage="1" showErrorMessage="1" error="Chybí webová stránka." sqref="G102">
      <formula1>0</formula1>
      <formula2>IF(G100=0,0,9999999999)</formula2>
    </dataValidation>
    <dataValidation type="whole" allowBlank="1" showInputMessage="1" showErrorMessage="1" error="Chybí akce v 0409." sqref="G111">
      <formula1>0</formula1>
      <formula2>IF(G81=0,0,9999999999)</formula2>
    </dataValidation>
    <dataValidation type="whole" allowBlank="1" showInputMessage="1" showErrorMessage="1" error="Chybí akce v 0411." sqref="G112">
      <formula1>0</formula1>
      <formula2>IF(G83=0,0,9999999999)</formula2>
    </dataValidation>
    <dataValidation type="decimal" operator="greaterThanOrEqual" allowBlank="1" showInputMessage="1" showErrorMessage="1" sqref="G170:G171 G161:G164 G138:G141 G175:G176 G147:G150 G144:G145 G168 G118:G126 G128">
      <formula1>0</formula1>
    </dataValidation>
    <dataValidation type="whole" allowBlank="1" showInputMessage="1" showErrorMessage="1" error="Chybí počet dobrovolných pracovníků." sqref="G131">
      <formula1>0</formula1>
      <formula2>IF(G130=0,0,9999999999)</formula2>
    </dataValidation>
    <dataValidation type="decimal" operator="greaterThanOrEqual" allowBlank="1" showInputMessage="1" showErrorMessage="1" error="Neodpovídá údaji v 0702." sqref="G136">
      <formula1>G137</formula1>
    </dataValidation>
    <dataValidation type="decimal" allowBlank="1" showInputMessage="1" showErrorMessage="1" error="Neodpovídá údaji v 0701." sqref="G137">
      <formula1>0</formula1>
      <formula2>G136</formula2>
    </dataValidation>
    <dataValidation type="decimal" operator="greaterThanOrEqual" allowBlank="1" showInputMessage="1" showErrorMessage="1" error="Neodpovídá údaji v 0708." sqref="G142">
      <formula1>G143</formula1>
    </dataValidation>
    <dataValidation type="decimal" allowBlank="1" showInputMessage="1" showErrorMessage="1" error="Neodpovídá údaji v 0707." sqref="G143">
      <formula1>0</formula1>
      <formula2>G142</formula2>
    </dataValidation>
    <dataValidation type="decimal" operator="greaterThanOrEqual" allowBlank="1" showInputMessage="1" showErrorMessage="1" error="Neodpovídá údaji v 0717." sqref="G151">
      <formula1>G152</formula1>
    </dataValidation>
    <dataValidation type="decimal" allowBlank="1" showInputMessage="1" showErrorMessage="1" error="Neodpovídá údaji v 0716." sqref="G152">
      <formula1>0</formula1>
      <formula2>G151</formula2>
    </dataValidation>
    <dataValidation type="decimal" operator="greaterThanOrEqual" allowBlank="1" showInputMessage="1" showErrorMessage="1" error="Neodpovídá údajům v 0802 a 0808." sqref="G158">
      <formula1>G159+G165</formula1>
    </dataValidation>
    <dataValidation type="decimal" allowBlank="1" showInputMessage="1" showErrorMessage="1" error="Neodpovídá údajům v 0801 a 0808." sqref="G159">
      <formula1>0</formula1>
      <formula2>G158-G165</formula2>
    </dataValidation>
    <dataValidation type="decimal" allowBlank="1" showInputMessage="1" showErrorMessage="1" error="Neodpovídá údajům v 0801 a 0802 nebo 0809 a 0810." sqref="G165">
      <formula1>G166+G167</formula1>
      <formula2>G158-G159</formula2>
    </dataValidation>
    <dataValidation type="decimal" allowBlank="1" showInputMessage="1" showErrorMessage="1" error="Neodpovídá údajům v 0808 a 0810." sqref="G166">
      <formula1>0</formula1>
      <formula2>G165-G167</formula2>
    </dataValidation>
    <dataValidation type="decimal" allowBlank="1" showInputMessage="1" showErrorMessage="1" error="Neodpovídá údajům v 0808 a 0809." sqref="G167">
      <formula1>0</formula1>
      <formula2>G165-G166</formula2>
    </dataValidation>
    <dataValidation type="decimal" allowBlank="1" showInputMessage="1" showErrorMessage="1" error="Neodpovídá údaji v 0815." sqref="G173">
      <formula1>0</formula1>
      <formula2>G172</formula2>
    </dataValidation>
    <dataValidation type="whole" operator="lessThanOrEqual" allowBlank="1" showInputMessage="1" showErrorMessage="1" error="Více pojízdných poboček než celkem." sqref="G13">
      <formula1>G12</formula1>
    </dataValidation>
    <dataValidation type="whole" operator="greaterThanOrEqual" allowBlank="1" showInputMessage="1" showErrorMessage="1" error="Požadavků je méně než kladně vyřízených" sqref="H75">
      <formula1>G76</formula1>
    </dataValidation>
    <dataValidation type="whole" operator="greaterThanOrEqual" allowBlank="1" showInputMessage="1" showErrorMessage="1" error="Řádek 0202 je větší než zadávaná hodnota." sqref="G39">
      <formula1>G41</formula1>
    </dataValidation>
    <dataValidation type="whole" allowBlank="1" showInputMessage="1" showErrorMessage="1" error="Chybí elektronický katalog." sqref="G103">
      <formula1>0</formula1>
      <formula2>IF(G101=0,0,9999999999)</formula2>
    </dataValidation>
    <dataValidation type="whole" operator="greaterThan" allowBlank="1" showInputMessage="1" showErrorMessage="1" error="Zadejte evidenční číslo knihovny bez / a roku registrace." sqref="F5:G5">
      <formula1>0</formula1>
    </dataValidation>
    <dataValidation type="list" allowBlank="1" showInputMessage="1" showErrorMessage="1" promptTitle="Kraj" prompt="Kraj vyberte ze seznamu." sqref="I10">
      <formula1>$K$11:$K$24</formula1>
    </dataValidation>
    <dataValidation type="list" allowBlank="1" showInputMessage="1" showErrorMessage="1" promptTitle="Právní forma ZJ" prompt="Právní formu ZJ vyberte ze seznamu." sqref="I3">
      <formula1>$K$26:$K$34</formula1>
    </dataValidation>
    <dataValidation operator="greaterThanOrEqual" allowBlank="1" showInputMessage="1" showErrorMessage="1" sqref="G169"/>
    <dataValidation type="list" allowBlank="1" showInputMessage="1" showErrorMessage="1" error="Vyberte typ knihovny." promptTitle="Typ knihovny" prompt="Vyberte typ knihovny." sqref="F3">
      <formula1>$K$3:$K$7</formula1>
    </dataValidation>
    <dataValidation type="whole" showInputMessage="1" showErrorMessage="1" error="Hodnota je větší než registrovaných uživatelů" sqref="G40">
      <formula1>0</formula1>
      <formula2>G39</formula2>
    </dataValidation>
    <dataValidation type="whole" allowBlank="1" showInputMessage="1" showErrorMessage="1" error="Chybí počet DPČ, DPP." sqref="G127">
      <formula1>0</formula1>
      <formula2>IF(G126=0,0,9999999999)</formula2>
    </dataValidation>
    <dataValidation type="whole" allowBlank="1" showInputMessage="1" showErrorMessage="1" error="Chybí počet OSVČ, atd." sqref="G129">
      <formula1>0</formula1>
      <formula2>IF(G128=0,0,9999999999)</formula2>
    </dataValidation>
    <dataValidation type="whole" operator="greaterThanOrEqual" allowBlank="1" showInputMessage="1" showErrorMessage="1" error="Neodpovídá údaji v 0509." sqref="G107">
      <formula1>G108</formula1>
    </dataValidation>
    <dataValidation type="whole" allowBlank="1" showInputMessage="1" showErrorMessage="1" error="Neodpovídá údaji v 0508." sqref="G108">
      <formula1>0</formula1>
      <formula2>G107</formula2>
    </dataValidation>
  </dataValidations>
  <hyperlinks>
    <hyperlink ref="C9" r:id="rId1"/>
  </hyperlinks>
  <pageMargins left="0.23622047244094491" right="3.937007874015748E-2" top="0.35433070866141736" bottom="0.15748031496062992" header="0.11811023622047245" footer="0.11811023622047245"/>
  <pageSetup paperSize="9" scale="95" orientation="portrait" r:id="rId2"/>
  <rowBreaks count="5" manualBreakCount="5">
    <brk id="35" max="8" man="1"/>
    <brk id="69" max="16383" man="1"/>
    <brk id="96" max="8" man="1"/>
    <brk id="132" max="16383" man="1"/>
    <brk id="154" max="8" man="1"/>
  </rowBreaks>
  <colBreaks count="1" manualBreakCount="1">
    <brk id="7" max="190" man="1"/>
  </colBreaks>
  <ignoredErrors>
    <ignoredError sqref="G53 G118 G172 G153 G160 G19" formulaRange="1"/>
    <ignoredError sqref="F12:F13 F18:F27 F52:F68 F39 F29:F34" numberStoredAsText="1"/>
  </ignoredError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52"/>
  <sheetViews>
    <sheetView showGridLines="0" zoomScale="130" zoomScaleNormal="130" workbookViewId="0">
      <selection activeCell="A12" sqref="A12:O13"/>
    </sheetView>
  </sheetViews>
  <sheetFormatPr defaultRowHeight="15" x14ac:dyDescent="0.25"/>
  <cols>
    <col min="1" max="1" width="3.5703125" style="6" customWidth="1"/>
    <col min="2" max="2" width="3.28515625" style="6" customWidth="1"/>
    <col min="3" max="3" width="5.28515625" style="6" customWidth="1"/>
    <col min="4" max="4" width="5.7109375" style="6" customWidth="1"/>
    <col min="5" max="5" width="5.28515625" style="6" customWidth="1"/>
    <col min="6" max="6" width="3.7109375" style="6" customWidth="1"/>
    <col min="7" max="7" width="3.140625" style="6" customWidth="1"/>
    <col min="8" max="8" width="5.5703125" style="6" customWidth="1"/>
    <col min="9" max="9" width="0.85546875" style="6" customWidth="1"/>
    <col min="10" max="10" width="3.140625" style="6" customWidth="1"/>
    <col min="11" max="11" width="1.5703125" style="6" customWidth="1"/>
    <col min="12" max="14" width="3" style="6" customWidth="1"/>
    <col min="15" max="15" width="2.7109375" style="6" customWidth="1"/>
    <col min="16" max="16" width="1.42578125" style="6" customWidth="1"/>
    <col min="17" max="17" width="2.28515625" style="6" customWidth="1"/>
    <col min="18" max="18" width="2.140625" style="6" customWidth="1"/>
    <col min="19" max="19" width="2.5703125" style="6" customWidth="1"/>
    <col min="20" max="20" width="1.7109375" style="6" customWidth="1"/>
    <col min="21" max="21" width="2" style="6" customWidth="1"/>
    <col min="22" max="22" width="2.5703125" style="6" customWidth="1"/>
    <col min="23" max="23" width="3.85546875" style="6" customWidth="1"/>
    <col min="24" max="24" width="4.42578125" style="6" customWidth="1"/>
    <col min="25" max="25" width="13.42578125" style="6" customWidth="1"/>
    <col min="26" max="26" width="1.7109375" style="6" customWidth="1"/>
    <col min="27" max="27" width="1.85546875" style="6" customWidth="1"/>
    <col min="28" max="28" width="2.28515625" style="6" customWidth="1"/>
    <col min="29" max="29" width="0.7109375" style="6" customWidth="1"/>
    <col min="30" max="30" width="1.7109375" style="6" customWidth="1"/>
    <col min="31" max="31" width="1.140625" style="6" customWidth="1"/>
    <col min="32" max="32" width="2" style="6" customWidth="1"/>
    <col min="33" max="33" width="3.140625" style="6" customWidth="1"/>
    <col min="34" max="34" width="5" style="6" customWidth="1"/>
    <col min="35" max="16384" width="9.140625" style="6"/>
  </cols>
  <sheetData>
    <row r="1" spans="1:35" ht="12" customHeight="1" x14ac:dyDescent="0.25">
      <c r="A1" s="1013" t="s">
        <v>237</v>
      </c>
      <c r="B1" s="1014"/>
      <c r="C1" s="1014"/>
      <c r="D1" s="1014"/>
      <c r="E1" s="1014"/>
      <c r="F1" s="1014"/>
      <c r="G1" s="1014"/>
      <c r="H1" s="1014"/>
      <c r="I1" s="1014"/>
      <c r="J1" s="1014"/>
      <c r="K1" s="1014"/>
      <c r="L1" s="1015"/>
      <c r="M1" s="1016" t="s">
        <v>238</v>
      </c>
      <c r="N1" s="1017"/>
      <c r="O1" s="1017"/>
      <c r="P1" s="1017"/>
      <c r="Q1" s="1017"/>
      <c r="R1" s="1017"/>
      <c r="S1" s="1017"/>
      <c r="T1" s="1017"/>
      <c r="U1" s="1017"/>
      <c r="V1" s="1017"/>
      <c r="W1" s="1017"/>
      <c r="X1" s="1017"/>
      <c r="Y1" s="1018" t="s">
        <v>239</v>
      </c>
      <c r="Z1" s="1019"/>
      <c r="AA1" s="1019"/>
      <c r="AB1" s="1019"/>
      <c r="AC1" s="1019"/>
      <c r="AD1" s="1019"/>
      <c r="AE1" s="1019"/>
      <c r="AF1" s="1019"/>
      <c r="AG1" s="1019"/>
      <c r="AH1" s="1020"/>
      <c r="AI1" s="5"/>
    </row>
    <row r="2" spans="1:35" ht="10.5" customHeight="1" thickBot="1" x14ac:dyDescent="0.3">
      <c r="A2" s="1024" t="s">
        <v>240</v>
      </c>
      <c r="B2" s="1025"/>
      <c r="C2" s="1025"/>
      <c r="D2" s="1025"/>
      <c r="E2" s="1025"/>
      <c r="F2" s="1025"/>
      <c r="G2" s="1025"/>
      <c r="H2" s="1025"/>
      <c r="I2" s="1025"/>
      <c r="J2" s="1025"/>
      <c r="K2" s="1025"/>
      <c r="L2" s="1026"/>
      <c r="M2" s="1016"/>
      <c r="N2" s="1017"/>
      <c r="O2" s="1017"/>
      <c r="P2" s="1017"/>
      <c r="Q2" s="1017"/>
      <c r="R2" s="1017"/>
      <c r="S2" s="1017"/>
      <c r="T2" s="1017"/>
      <c r="U2" s="1017"/>
      <c r="V2" s="1017"/>
      <c r="W2" s="1017"/>
      <c r="X2" s="1017"/>
      <c r="Y2" s="1021"/>
      <c r="Z2" s="1022"/>
      <c r="AA2" s="1022"/>
      <c r="AB2" s="1022"/>
      <c r="AC2" s="1022"/>
      <c r="AD2" s="1022"/>
      <c r="AE2" s="1022"/>
      <c r="AF2" s="1022"/>
      <c r="AG2" s="1022"/>
      <c r="AH2" s="1023"/>
    </row>
    <row r="3" spans="1:35" ht="10.5" customHeight="1" thickBot="1" x14ac:dyDescent="0.3">
      <c r="A3" s="1027" t="s">
        <v>435</v>
      </c>
      <c r="B3" s="1028"/>
      <c r="C3" s="1028"/>
      <c r="D3" s="1028"/>
      <c r="E3" s="1028"/>
      <c r="F3" s="1028"/>
      <c r="G3" s="1028"/>
      <c r="H3" s="1028"/>
      <c r="I3" s="1028"/>
      <c r="J3" s="1028"/>
      <c r="K3" s="1028"/>
      <c r="L3" s="1029"/>
      <c r="M3" s="1016"/>
      <c r="N3" s="1017"/>
      <c r="O3" s="1017"/>
      <c r="P3" s="1017"/>
      <c r="Q3" s="1017"/>
      <c r="R3" s="1017"/>
      <c r="S3" s="1017"/>
      <c r="T3" s="1017"/>
      <c r="U3" s="1017"/>
      <c r="V3" s="1017"/>
      <c r="W3" s="1017"/>
      <c r="X3" s="1017"/>
      <c r="Y3" s="7" t="s">
        <v>241</v>
      </c>
      <c r="Z3" s="8"/>
      <c r="AA3" s="9"/>
      <c r="AB3" s="9"/>
      <c r="AC3" s="9"/>
      <c r="AD3" s="10"/>
      <c r="AE3" s="10"/>
      <c r="AF3" s="150"/>
      <c r="AG3" s="150"/>
      <c r="AH3" s="150"/>
      <c r="AI3" s="11"/>
    </row>
    <row r="4" spans="1:35" ht="9.75" customHeight="1" x14ac:dyDescent="0.25">
      <c r="A4" s="1030"/>
      <c r="B4" s="1030"/>
      <c r="C4" s="1030"/>
      <c r="D4" s="1030"/>
      <c r="E4" s="1030"/>
      <c r="F4" s="1030"/>
      <c r="G4" s="1030"/>
      <c r="H4" s="1030"/>
      <c r="I4" s="1030"/>
      <c r="J4" s="1030"/>
      <c r="K4" s="1030"/>
      <c r="L4" s="1030"/>
      <c r="M4" s="1030"/>
      <c r="N4" s="1030"/>
      <c r="O4" s="1030"/>
      <c r="P4" s="1030"/>
      <c r="Q4" s="1030"/>
      <c r="R4" s="1030"/>
      <c r="S4" s="1030"/>
      <c r="T4" s="1030"/>
      <c r="U4" s="1030"/>
      <c r="V4" s="1030"/>
      <c r="W4" s="1030"/>
      <c r="X4" s="1030"/>
      <c r="Y4" s="7" t="s">
        <v>482</v>
      </c>
      <c r="Z4" s="8"/>
      <c r="AA4" s="9"/>
      <c r="AB4" s="9"/>
      <c r="AC4" s="9"/>
      <c r="AD4" s="10"/>
      <c r="AE4" s="10"/>
      <c r="AF4" s="150"/>
      <c r="AG4" s="1031"/>
      <c r="AH4" s="1031"/>
      <c r="AI4" s="11"/>
    </row>
    <row r="5" spans="1:35" ht="18.75" customHeight="1" x14ac:dyDescent="0.25">
      <c r="A5" s="1011" t="s">
        <v>242</v>
      </c>
      <c r="B5" s="1011"/>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row>
    <row r="6" spans="1:35" ht="26.25" customHeight="1" x14ac:dyDescent="0.25">
      <c r="A6" s="1012" t="s">
        <v>436</v>
      </c>
      <c r="B6" s="1012"/>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c r="AE6" s="1012"/>
      <c r="AF6" s="1012"/>
      <c r="AG6" s="1012"/>
      <c r="AH6" s="1012"/>
    </row>
    <row r="7" spans="1:35" s="76" customFormat="1" ht="10.5" customHeight="1" x14ac:dyDescent="0.25">
      <c r="A7" s="1060" t="s">
        <v>437</v>
      </c>
      <c r="B7" s="1060"/>
      <c r="C7" s="1060"/>
      <c r="D7" s="1060"/>
      <c r="E7" s="1060"/>
      <c r="F7" s="1060"/>
      <c r="G7" s="1060"/>
      <c r="H7" s="1060"/>
      <c r="I7" s="1060"/>
      <c r="J7" s="1060"/>
      <c r="K7" s="1060"/>
      <c r="L7" s="1060"/>
      <c r="M7" s="1060"/>
      <c r="N7" s="1060"/>
      <c r="O7" s="1060"/>
      <c r="P7" s="1060"/>
      <c r="Q7" s="1060"/>
      <c r="R7" s="1060"/>
      <c r="S7" s="1060"/>
      <c r="T7" s="1060"/>
      <c r="U7" s="1060"/>
      <c r="V7" s="1060"/>
      <c r="W7" s="1060"/>
      <c r="X7" s="1060"/>
      <c r="Y7" s="1060"/>
      <c r="Z7" s="1060"/>
      <c r="AA7" s="1060"/>
      <c r="AB7" s="1060"/>
      <c r="AC7" s="1060"/>
      <c r="AD7" s="1060"/>
      <c r="AE7" s="1060"/>
      <c r="AF7" s="1060"/>
      <c r="AG7" s="1060"/>
      <c r="AH7" s="1060"/>
    </row>
    <row r="8" spans="1:35" ht="9.75" customHeight="1" x14ac:dyDescent="0.25">
      <c r="A8" s="1061" t="s">
        <v>243</v>
      </c>
      <c r="B8" s="1061"/>
      <c r="C8" s="1061"/>
      <c r="D8" s="1061"/>
      <c r="E8" s="1061"/>
      <c r="F8" s="1061"/>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row>
    <row r="9" spans="1:35" ht="9.75" customHeight="1" x14ac:dyDescent="0.25">
      <c r="A9" s="1061" t="s">
        <v>244</v>
      </c>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row>
    <row r="10" spans="1:35" s="116" customFormat="1" ht="9.75" customHeight="1" thickBot="1" x14ac:dyDescent="0.3">
      <c r="A10" s="1061"/>
      <c r="B10" s="1061"/>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row>
    <row r="11" spans="1:35" ht="12" customHeight="1" x14ac:dyDescent="0.25">
      <c r="A11" s="1062" t="s">
        <v>245</v>
      </c>
      <c r="B11" s="1063"/>
      <c r="C11" s="1063"/>
      <c r="D11" s="1063"/>
      <c r="E11" s="1063"/>
      <c r="F11" s="1063"/>
      <c r="G11" s="1063"/>
      <c r="H11" s="1063"/>
      <c r="I11" s="1063"/>
      <c r="J11" s="1063"/>
      <c r="K11" s="1063"/>
      <c r="L11" s="1063"/>
      <c r="M11" s="1063"/>
      <c r="N11" s="1063"/>
      <c r="O11" s="1064"/>
      <c r="P11" s="149"/>
      <c r="Q11" s="403" t="s">
        <v>548</v>
      </c>
      <c r="R11" s="404"/>
      <c r="S11" s="404"/>
      <c r="T11" s="1074" t="s">
        <v>246</v>
      </c>
      <c r="U11" s="1075"/>
      <c r="V11" s="1075"/>
      <c r="W11" s="1075"/>
      <c r="X11" s="1075"/>
      <c r="Y11" s="1075"/>
      <c r="Z11" s="1075"/>
      <c r="AA11" s="1075"/>
      <c r="AB11" s="1075"/>
      <c r="AC11" s="1075"/>
      <c r="AD11" s="1075"/>
      <c r="AE11" s="1075"/>
      <c r="AF11" s="1075"/>
      <c r="AG11" s="144" t="str">
        <f>IF(MID(Vkladani_dat!I3,1,2)="11","X","")</f>
        <v/>
      </c>
      <c r="AH11" s="12" t="s">
        <v>247</v>
      </c>
    </row>
    <row r="12" spans="1:35" ht="11.45" customHeight="1" x14ac:dyDescent="0.25">
      <c r="A12" s="1065">
        <f>Vkladani_dat!I4</f>
        <v>0</v>
      </c>
      <c r="B12" s="1066"/>
      <c r="C12" s="1066"/>
      <c r="D12" s="1066"/>
      <c r="E12" s="1066"/>
      <c r="F12" s="1066"/>
      <c r="G12" s="1066"/>
      <c r="H12" s="1066"/>
      <c r="I12" s="1066"/>
      <c r="J12" s="1066"/>
      <c r="K12" s="1066"/>
      <c r="L12" s="1066"/>
      <c r="M12" s="1066"/>
      <c r="N12" s="1066"/>
      <c r="O12" s="1067"/>
      <c r="P12" s="149"/>
      <c r="Q12" s="405"/>
      <c r="R12" s="406"/>
      <c r="S12" s="406"/>
      <c r="T12" s="391" t="s">
        <v>248</v>
      </c>
      <c r="U12" s="392"/>
      <c r="V12" s="392"/>
      <c r="W12" s="392"/>
      <c r="X12" s="392"/>
      <c r="Y12" s="392"/>
      <c r="Z12" s="392"/>
      <c r="AA12" s="392"/>
      <c r="AB12" s="392"/>
      <c r="AC12" s="392"/>
      <c r="AD12" s="392"/>
      <c r="AE12" s="392"/>
      <c r="AF12" s="392"/>
      <c r="AG12" s="151" t="str">
        <f>IF(MID(Vkladani_dat!I3,1,2)="12","X","")</f>
        <v/>
      </c>
      <c r="AH12" s="13" t="s">
        <v>249</v>
      </c>
    </row>
    <row r="13" spans="1:35" ht="11.45" customHeight="1" x14ac:dyDescent="0.25">
      <c r="A13" s="1068"/>
      <c r="B13" s="1069"/>
      <c r="C13" s="1069"/>
      <c r="D13" s="1069"/>
      <c r="E13" s="1069"/>
      <c r="F13" s="1069"/>
      <c r="G13" s="1069"/>
      <c r="H13" s="1069"/>
      <c r="I13" s="1069"/>
      <c r="J13" s="1069"/>
      <c r="K13" s="1069"/>
      <c r="L13" s="1069"/>
      <c r="M13" s="1069"/>
      <c r="N13" s="1069"/>
      <c r="O13" s="1070"/>
      <c r="P13" s="149"/>
      <c r="Q13" s="405"/>
      <c r="R13" s="406"/>
      <c r="S13" s="406"/>
      <c r="T13" s="391" t="s">
        <v>250</v>
      </c>
      <c r="U13" s="392"/>
      <c r="V13" s="392"/>
      <c r="W13" s="392"/>
      <c r="X13" s="392"/>
      <c r="Y13" s="392"/>
      <c r="Z13" s="392"/>
      <c r="AA13" s="392"/>
      <c r="AB13" s="392"/>
      <c r="AC13" s="392"/>
      <c r="AD13" s="392"/>
      <c r="AE13" s="392"/>
      <c r="AF13" s="392"/>
      <c r="AG13" s="151" t="str">
        <f>IF(MID(Vkladani_dat!I3,1,2)="13","X","")</f>
        <v/>
      </c>
      <c r="AH13" s="13" t="s">
        <v>251</v>
      </c>
    </row>
    <row r="14" spans="1:35" ht="5.45" customHeight="1" x14ac:dyDescent="0.25">
      <c r="A14" s="1040" t="s">
        <v>252</v>
      </c>
      <c r="B14" s="1041"/>
      <c r="C14" s="1044">
        <f>Vkladani_dat!I5</f>
        <v>0</v>
      </c>
      <c r="D14" s="1045"/>
      <c r="E14" s="1045"/>
      <c r="F14" s="1046"/>
      <c r="G14" s="1049" t="s">
        <v>253</v>
      </c>
      <c r="H14" s="1050"/>
      <c r="I14" s="1050"/>
      <c r="J14" s="1050"/>
      <c r="K14" s="1050"/>
      <c r="L14" s="1051"/>
      <c r="M14" s="1055">
        <f>Vkladani_dat!F5</f>
        <v>0</v>
      </c>
      <c r="N14" s="1056"/>
      <c r="O14" s="1057"/>
      <c r="P14" s="149"/>
      <c r="Q14" s="405"/>
      <c r="R14" s="406"/>
      <c r="S14" s="406"/>
      <c r="T14" s="1076" t="s">
        <v>254</v>
      </c>
      <c r="U14" s="1077"/>
      <c r="V14" s="1077"/>
      <c r="W14" s="1077"/>
      <c r="X14" s="1077"/>
      <c r="Y14" s="1077"/>
      <c r="Z14" s="1077"/>
      <c r="AA14" s="1077"/>
      <c r="AB14" s="1077"/>
      <c r="AC14" s="1077"/>
      <c r="AD14" s="1077"/>
      <c r="AE14" s="1077"/>
      <c r="AF14" s="1077"/>
      <c r="AG14" s="1080" t="str">
        <f>IF(MID(Vkladani_dat!I3,1,2)="14","X","")</f>
        <v/>
      </c>
      <c r="AH14" s="1082" t="s">
        <v>255</v>
      </c>
    </row>
    <row r="15" spans="1:35" ht="6" customHeight="1" x14ac:dyDescent="0.25">
      <c r="A15" s="1042"/>
      <c r="B15" s="1043"/>
      <c r="C15" s="1047"/>
      <c r="D15" s="1047"/>
      <c r="E15" s="1047"/>
      <c r="F15" s="1048"/>
      <c r="G15" s="1052"/>
      <c r="H15" s="1053"/>
      <c r="I15" s="1053"/>
      <c r="J15" s="1053"/>
      <c r="K15" s="1053"/>
      <c r="L15" s="1054"/>
      <c r="M15" s="1058"/>
      <c r="N15" s="1058"/>
      <c r="O15" s="1059"/>
      <c r="P15" s="149"/>
      <c r="Q15" s="405"/>
      <c r="R15" s="406"/>
      <c r="S15" s="406"/>
      <c r="T15" s="1078"/>
      <c r="U15" s="1079"/>
      <c r="V15" s="1079"/>
      <c r="W15" s="1079"/>
      <c r="X15" s="1079"/>
      <c r="Y15" s="1079"/>
      <c r="Z15" s="1079"/>
      <c r="AA15" s="1079"/>
      <c r="AB15" s="1079"/>
      <c r="AC15" s="1079"/>
      <c r="AD15" s="1079"/>
      <c r="AE15" s="1079"/>
      <c r="AF15" s="1079"/>
      <c r="AG15" s="1081"/>
      <c r="AH15" s="1083"/>
    </row>
    <row r="16" spans="1:35" ht="11.45" customHeight="1" x14ac:dyDescent="0.25">
      <c r="A16" s="1071" t="s">
        <v>257</v>
      </c>
      <c r="B16" s="1072"/>
      <c r="C16" s="1072"/>
      <c r="D16" s="1072"/>
      <c r="E16" s="1072"/>
      <c r="F16" s="1072"/>
      <c r="G16" s="1072"/>
      <c r="H16" s="1072"/>
      <c r="I16" s="1072"/>
      <c r="J16" s="1072"/>
      <c r="K16" s="1072"/>
      <c r="L16" s="1072"/>
      <c r="M16" s="1072"/>
      <c r="N16" s="1072"/>
      <c r="O16" s="1073"/>
      <c r="P16" s="149"/>
      <c r="Q16" s="405"/>
      <c r="R16" s="406"/>
      <c r="S16" s="406"/>
      <c r="T16" s="391" t="s">
        <v>256</v>
      </c>
      <c r="U16" s="392"/>
      <c r="V16" s="392"/>
      <c r="W16" s="392"/>
      <c r="X16" s="392"/>
      <c r="Y16" s="392"/>
      <c r="Z16" s="392"/>
      <c r="AA16" s="392"/>
      <c r="AB16" s="392"/>
      <c r="AC16" s="392"/>
      <c r="AD16" s="392"/>
      <c r="AE16" s="392"/>
      <c r="AF16" s="392"/>
      <c r="AG16" s="151" t="str">
        <f>IF(MID(Vkladani_dat!I3,1,2)="21","X","")</f>
        <v/>
      </c>
      <c r="AH16" s="121">
        <v>21</v>
      </c>
    </row>
    <row r="17" spans="1:34" ht="11.45" customHeight="1" x14ac:dyDescent="0.25">
      <c r="A17" s="1032">
        <f>Vkladani_dat!I6</f>
        <v>0</v>
      </c>
      <c r="B17" s="1033"/>
      <c r="C17" s="1033"/>
      <c r="D17" s="1033"/>
      <c r="E17" s="1033"/>
      <c r="F17" s="1033"/>
      <c r="G17" s="1033"/>
      <c r="H17" s="1033"/>
      <c r="I17" s="1033"/>
      <c r="J17" s="1033"/>
      <c r="K17" s="1033"/>
      <c r="L17" s="1033"/>
      <c r="M17" s="1033"/>
      <c r="N17" s="1033"/>
      <c r="O17" s="1034"/>
      <c r="P17" s="149"/>
      <c r="Q17" s="405"/>
      <c r="R17" s="406"/>
      <c r="S17" s="406"/>
      <c r="T17" s="391" t="s">
        <v>258</v>
      </c>
      <c r="U17" s="392"/>
      <c r="V17" s="392"/>
      <c r="W17" s="392"/>
      <c r="X17" s="392"/>
      <c r="Y17" s="392"/>
      <c r="Z17" s="392"/>
      <c r="AA17" s="392"/>
      <c r="AB17" s="392"/>
      <c r="AC17" s="392"/>
      <c r="AD17" s="392"/>
      <c r="AE17" s="392"/>
      <c r="AF17" s="392"/>
      <c r="AG17" s="151" t="str">
        <f>IF(MID(Vkladani_dat!I3,1,2)="22","X","")</f>
        <v/>
      </c>
      <c r="AH17" s="121">
        <v>22</v>
      </c>
    </row>
    <row r="18" spans="1:34" ht="11.45" customHeight="1" x14ac:dyDescent="0.25">
      <c r="A18" s="1035"/>
      <c r="B18" s="1036"/>
      <c r="C18" s="1036"/>
      <c r="D18" s="1036"/>
      <c r="E18" s="1036"/>
      <c r="F18" s="1036"/>
      <c r="G18" s="1036"/>
      <c r="H18" s="1036"/>
      <c r="I18" s="1036"/>
      <c r="J18" s="1036"/>
      <c r="K18" s="1036"/>
      <c r="L18" s="1036"/>
      <c r="M18" s="1036"/>
      <c r="N18" s="1036"/>
      <c r="O18" s="1037"/>
      <c r="P18" s="149"/>
      <c r="Q18" s="405"/>
      <c r="R18" s="406"/>
      <c r="S18" s="406"/>
      <c r="T18" s="391" t="s">
        <v>259</v>
      </c>
      <c r="U18" s="392"/>
      <c r="V18" s="392"/>
      <c r="W18" s="392"/>
      <c r="X18" s="392"/>
      <c r="Y18" s="392"/>
      <c r="Z18" s="392"/>
      <c r="AA18" s="392"/>
      <c r="AB18" s="392"/>
      <c r="AC18" s="392"/>
      <c r="AD18" s="392"/>
      <c r="AE18" s="392"/>
      <c r="AF18" s="392"/>
      <c r="AG18" s="151" t="str">
        <f>IF(MID(Vkladani_dat!I3,1,2)="23","X","")</f>
        <v/>
      </c>
      <c r="AH18" s="121">
        <v>23</v>
      </c>
    </row>
    <row r="19" spans="1:34" ht="12" customHeight="1" x14ac:dyDescent="0.25">
      <c r="A19" s="976" t="s">
        <v>261</v>
      </c>
      <c r="B19" s="977"/>
      <c r="C19" s="977"/>
      <c r="D19" s="1038">
        <f>Vkladani_dat!I8</f>
        <v>0</v>
      </c>
      <c r="E19" s="1038"/>
      <c r="F19" s="1038"/>
      <c r="G19" s="1038"/>
      <c r="H19" s="1038"/>
      <c r="I19" s="1038"/>
      <c r="J19" s="1038"/>
      <c r="K19" s="1038"/>
      <c r="L19" s="1038"/>
      <c r="M19" s="1038"/>
      <c r="N19" s="1038"/>
      <c r="O19" s="1039"/>
      <c r="P19" s="149"/>
      <c r="Q19" s="405"/>
      <c r="R19" s="406"/>
      <c r="S19" s="406"/>
      <c r="T19" s="391" t="s">
        <v>260</v>
      </c>
      <c r="U19" s="392"/>
      <c r="V19" s="392"/>
      <c r="W19" s="392"/>
      <c r="X19" s="392"/>
      <c r="Y19" s="392"/>
      <c r="Z19" s="392"/>
      <c r="AA19" s="392"/>
      <c r="AB19" s="392"/>
      <c r="AC19" s="392"/>
      <c r="AD19" s="392"/>
      <c r="AE19" s="392"/>
      <c r="AF19" s="392"/>
      <c r="AG19" s="151" t="str">
        <f>IF(MID(Vkladani_dat!I3,1,2)="24","X","")</f>
        <v/>
      </c>
      <c r="AH19" s="121">
        <v>24</v>
      </c>
    </row>
    <row r="20" spans="1:34" ht="3" customHeight="1" x14ac:dyDescent="0.25">
      <c r="A20" s="967" t="s">
        <v>263</v>
      </c>
      <c r="B20" s="968"/>
      <c r="C20" s="968"/>
      <c r="D20" s="971">
        <f>Vkladani_dat!I10</f>
        <v>0</v>
      </c>
      <c r="E20" s="972"/>
      <c r="F20" s="972"/>
      <c r="G20" s="972"/>
      <c r="H20" s="972"/>
      <c r="I20" s="972"/>
      <c r="J20" s="972"/>
      <c r="K20" s="972"/>
      <c r="L20" s="972"/>
      <c r="M20" s="972"/>
      <c r="N20" s="972"/>
      <c r="O20" s="973"/>
      <c r="P20" s="149"/>
      <c r="Q20" s="407"/>
      <c r="R20" s="408"/>
      <c r="S20" s="408"/>
      <c r="T20" s="419" t="s">
        <v>262</v>
      </c>
      <c r="U20" s="420"/>
      <c r="V20" s="420"/>
      <c r="W20" s="420"/>
      <c r="X20" s="420"/>
      <c r="Y20" s="420"/>
      <c r="Z20" s="420"/>
      <c r="AA20" s="420"/>
      <c r="AB20" s="420"/>
      <c r="AC20" s="420"/>
      <c r="AD20" s="420"/>
      <c r="AE20" s="420"/>
      <c r="AF20" s="420"/>
      <c r="AG20" s="423" t="str">
        <f>IF(MID(Vkladani_dat!I3,1,2)="90","X","")</f>
        <v/>
      </c>
      <c r="AH20" s="425">
        <v>90</v>
      </c>
    </row>
    <row r="21" spans="1:34" ht="8.4499999999999993" customHeight="1" x14ac:dyDescent="0.25">
      <c r="A21" s="969"/>
      <c r="B21" s="970"/>
      <c r="C21" s="970"/>
      <c r="D21" s="974"/>
      <c r="E21" s="974"/>
      <c r="F21" s="974"/>
      <c r="G21" s="974"/>
      <c r="H21" s="974"/>
      <c r="I21" s="974"/>
      <c r="J21" s="974"/>
      <c r="K21" s="974"/>
      <c r="L21" s="974"/>
      <c r="M21" s="974"/>
      <c r="N21" s="974"/>
      <c r="O21" s="975"/>
      <c r="P21" s="149"/>
      <c r="Q21" s="407"/>
      <c r="R21" s="408"/>
      <c r="S21" s="408"/>
      <c r="T21" s="419"/>
      <c r="U21" s="420"/>
      <c r="V21" s="420"/>
      <c r="W21" s="420"/>
      <c r="X21" s="420"/>
      <c r="Y21" s="420"/>
      <c r="Z21" s="420"/>
      <c r="AA21" s="420"/>
      <c r="AB21" s="420"/>
      <c r="AC21" s="420"/>
      <c r="AD21" s="420"/>
      <c r="AE21" s="420"/>
      <c r="AF21" s="420"/>
      <c r="AG21" s="423"/>
      <c r="AH21" s="426"/>
    </row>
    <row r="22" spans="1:34" ht="1.1499999999999999" customHeight="1" thickBot="1" x14ac:dyDescent="0.3">
      <c r="A22" s="976" t="s">
        <v>264</v>
      </c>
      <c r="B22" s="977"/>
      <c r="C22" s="977"/>
      <c r="D22" s="979">
        <f>Vkladani_dat!I11</f>
        <v>0</v>
      </c>
      <c r="E22" s="980"/>
      <c r="F22" s="980"/>
      <c r="G22" s="980"/>
      <c r="H22" s="980"/>
      <c r="I22" s="980"/>
      <c r="J22" s="980"/>
      <c r="K22" s="980"/>
      <c r="L22" s="980"/>
      <c r="M22" s="980"/>
      <c r="N22" s="980"/>
      <c r="O22" s="973"/>
      <c r="P22" s="149"/>
      <c r="Q22" s="409"/>
      <c r="R22" s="410"/>
      <c r="S22" s="410"/>
      <c r="T22" s="421"/>
      <c r="U22" s="422"/>
      <c r="V22" s="422"/>
      <c r="W22" s="422"/>
      <c r="X22" s="422"/>
      <c r="Y22" s="422"/>
      <c r="Z22" s="422"/>
      <c r="AA22" s="422"/>
      <c r="AB22" s="422"/>
      <c r="AC22" s="422"/>
      <c r="AD22" s="422"/>
      <c r="AE22" s="422"/>
      <c r="AF22" s="422"/>
      <c r="AG22" s="424"/>
      <c r="AH22" s="427"/>
    </row>
    <row r="23" spans="1:34" ht="10.15" customHeight="1" x14ac:dyDescent="0.25">
      <c r="A23" s="978"/>
      <c r="B23" s="977"/>
      <c r="C23" s="977"/>
      <c r="D23" s="981"/>
      <c r="E23" s="981"/>
      <c r="F23" s="981"/>
      <c r="G23" s="981"/>
      <c r="H23" s="981"/>
      <c r="I23" s="981"/>
      <c r="J23" s="981"/>
      <c r="K23" s="981"/>
      <c r="L23" s="981"/>
      <c r="M23" s="981"/>
      <c r="N23" s="981"/>
      <c r="O23" s="975"/>
      <c r="P23" s="149"/>
      <c r="Q23" s="402" t="s">
        <v>446</v>
      </c>
      <c r="R23" s="402"/>
      <c r="S23" s="402"/>
      <c r="T23" s="402"/>
      <c r="U23" s="402"/>
      <c r="V23" s="402"/>
      <c r="W23" s="402"/>
      <c r="X23" s="402"/>
      <c r="Y23" s="402"/>
      <c r="Z23" s="402"/>
      <c r="AA23" s="402"/>
      <c r="AB23" s="402"/>
      <c r="AC23" s="402"/>
      <c r="AD23" s="402"/>
      <c r="AE23" s="402"/>
      <c r="AF23" s="402"/>
      <c r="AG23" s="402"/>
      <c r="AH23" s="402"/>
    </row>
    <row r="24" spans="1:34" ht="7.5" customHeight="1" x14ac:dyDescent="0.25">
      <c r="A24" s="982" t="s">
        <v>266</v>
      </c>
      <c r="B24" s="983"/>
      <c r="C24" s="983"/>
      <c r="D24" s="985">
        <f>Vkladani_dat!I12</f>
        <v>0</v>
      </c>
      <c r="E24" s="986"/>
      <c r="F24" s="986"/>
      <c r="G24" s="986"/>
      <c r="H24" s="986"/>
      <c r="I24" s="986"/>
      <c r="J24" s="986"/>
      <c r="K24" s="986"/>
      <c r="L24" s="986"/>
      <c r="M24" s="986"/>
      <c r="N24" s="986"/>
      <c r="O24" s="987"/>
      <c r="P24" s="149"/>
      <c r="Q24" s="400" t="s">
        <v>73</v>
      </c>
      <c r="R24" s="401"/>
      <c r="S24" s="401"/>
      <c r="T24" s="401"/>
      <c r="U24" s="401"/>
      <c r="V24" s="401"/>
      <c r="W24" s="401"/>
      <c r="X24" s="401"/>
      <c r="Y24" s="401"/>
      <c r="Z24" s="401"/>
      <c r="AA24" s="401"/>
      <c r="AB24" s="401"/>
      <c r="AC24" s="401"/>
      <c r="AD24" s="401"/>
      <c r="AE24" s="401"/>
      <c r="AF24" s="401"/>
      <c r="AG24" s="401"/>
      <c r="AH24" s="401"/>
    </row>
    <row r="25" spans="1:34" ht="4.5" customHeight="1" thickBot="1" x14ac:dyDescent="0.3">
      <c r="A25" s="984"/>
      <c r="B25" s="983"/>
      <c r="C25" s="983"/>
      <c r="D25" s="986"/>
      <c r="E25" s="986"/>
      <c r="F25" s="986"/>
      <c r="G25" s="986"/>
      <c r="H25" s="986"/>
      <c r="I25" s="986"/>
      <c r="J25" s="986"/>
      <c r="K25" s="986"/>
      <c r="L25" s="986"/>
      <c r="M25" s="986"/>
      <c r="N25" s="986"/>
      <c r="O25" s="987"/>
      <c r="P25" s="149"/>
      <c r="Q25" s="401"/>
      <c r="R25" s="401"/>
      <c r="S25" s="401"/>
      <c r="T25" s="401"/>
      <c r="U25" s="401"/>
      <c r="V25" s="401"/>
      <c r="W25" s="401"/>
      <c r="X25" s="401"/>
      <c r="Y25" s="401"/>
      <c r="Z25" s="401"/>
      <c r="AA25" s="401"/>
      <c r="AB25" s="401"/>
      <c r="AC25" s="401"/>
      <c r="AD25" s="401"/>
      <c r="AE25" s="401"/>
      <c r="AF25" s="401"/>
      <c r="AG25" s="401"/>
      <c r="AH25" s="401"/>
    </row>
    <row r="26" spans="1:34" ht="15" customHeight="1" x14ac:dyDescent="0.25">
      <c r="A26" s="1004" t="s">
        <v>487</v>
      </c>
      <c r="B26" s="1005"/>
      <c r="C26" s="1005"/>
      <c r="D26" s="1005"/>
      <c r="E26" s="1005"/>
      <c r="F26" s="983">
        <f>Vkladani_dat!I13</f>
        <v>0</v>
      </c>
      <c r="G26" s="308"/>
      <c r="H26" s="308"/>
      <c r="I26" s="308"/>
      <c r="J26" s="308"/>
      <c r="K26" s="308"/>
      <c r="L26" s="308"/>
      <c r="M26" s="308"/>
      <c r="N26" s="308"/>
      <c r="O26" s="1006"/>
      <c r="P26" s="149"/>
      <c r="Q26" s="398"/>
      <c r="R26" s="399"/>
      <c r="S26" s="399"/>
      <c r="T26" s="399"/>
      <c r="U26" s="399"/>
      <c r="V26" s="399"/>
      <c r="W26" s="399"/>
      <c r="X26" s="399"/>
      <c r="Y26" s="399"/>
      <c r="Z26" s="399"/>
      <c r="AA26" s="399"/>
      <c r="AB26" s="393" t="s">
        <v>265</v>
      </c>
      <c r="AC26" s="394"/>
      <c r="AD26" s="394"/>
      <c r="AE26" s="395" t="s">
        <v>62</v>
      </c>
      <c r="AF26" s="396"/>
      <c r="AG26" s="396"/>
      <c r="AH26" s="397"/>
    </row>
    <row r="27" spans="1:34" ht="13.15" customHeight="1" x14ac:dyDescent="0.25">
      <c r="A27" s="1004" t="s">
        <v>371</v>
      </c>
      <c r="B27" s="1005"/>
      <c r="C27" s="1005"/>
      <c r="D27" s="1005"/>
      <c r="E27" s="1005"/>
      <c r="F27" s="1005"/>
      <c r="G27" s="1005"/>
      <c r="H27" s="1005"/>
      <c r="I27" s="696">
        <f>Vkladani_dat!F6</f>
        <v>0</v>
      </c>
      <c r="J27" s="1130"/>
      <c r="K27" s="1130"/>
      <c r="L27" s="1130"/>
      <c r="M27" s="1130"/>
      <c r="N27" s="1130"/>
      <c r="O27" s="1131"/>
      <c r="P27" s="149"/>
      <c r="Q27" s="1128" t="s">
        <v>63</v>
      </c>
      <c r="R27" s="435"/>
      <c r="S27" s="435"/>
      <c r="T27" s="435"/>
      <c r="U27" s="435"/>
      <c r="V27" s="435"/>
      <c r="W27" s="435"/>
      <c r="X27" s="435"/>
      <c r="Y27" s="435"/>
      <c r="Z27" s="435"/>
      <c r="AA27" s="435"/>
      <c r="AB27" s="1007">
        <v>1</v>
      </c>
      <c r="AC27" s="948"/>
      <c r="AD27" s="948"/>
      <c r="AE27" s="949">
        <v>2</v>
      </c>
      <c r="AF27" s="435"/>
      <c r="AG27" s="435"/>
      <c r="AH27" s="815"/>
    </row>
    <row r="28" spans="1:34" ht="6" customHeight="1" x14ac:dyDescent="0.25">
      <c r="A28" s="1132" t="s">
        <v>268</v>
      </c>
      <c r="B28" s="1133"/>
      <c r="C28" s="1133"/>
      <c r="D28" s="1133"/>
      <c r="E28" s="1133"/>
      <c r="F28" s="1133"/>
      <c r="G28" s="1141" t="s">
        <v>269</v>
      </c>
      <c r="H28" s="1142"/>
      <c r="I28" s="1142"/>
      <c r="J28" s="1144" t="str">
        <f>IF(Vkladani_dat!F10=1,"ý","o")</f>
        <v>o</v>
      </c>
      <c r="K28" s="1145"/>
      <c r="L28" s="1148" t="s">
        <v>270</v>
      </c>
      <c r="M28" s="1149"/>
      <c r="N28" s="1144" t="str">
        <f>IF(Vkladani_dat!F10=0,"ý","o")</f>
        <v>ý</v>
      </c>
      <c r="O28" s="1152"/>
      <c r="P28" s="149"/>
      <c r="Q28" s="1008" t="s">
        <v>484</v>
      </c>
      <c r="R28" s="640"/>
      <c r="S28" s="640"/>
      <c r="T28" s="640"/>
      <c r="U28" s="640"/>
      <c r="V28" s="640"/>
      <c r="W28" s="640"/>
      <c r="X28" s="640"/>
      <c r="Y28" s="640"/>
      <c r="Z28" s="640"/>
      <c r="AA28" s="640"/>
      <c r="AB28" s="430">
        <v>301</v>
      </c>
      <c r="AC28" s="633"/>
      <c r="AD28" s="633"/>
      <c r="AE28" s="385">
        <f>Vkladani_dat!G52</f>
        <v>0</v>
      </c>
      <c r="AF28" s="386"/>
      <c r="AG28" s="386"/>
      <c r="AH28" s="387"/>
    </row>
    <row r="29" spans="1:34" ht="12" customHeight="1" thickBot="1" x14ac:dyDescent="0.3">
      <c r="A29" s="1134"/>
      <c r="B29" s="1135"/>
      <c r="C29" s="1135"/>
      <c r="D29" s="1135"/>
      <c r="E29" s="1135"/>
      <c r="F29" s="1135"/>
      <c r="G29" s="1143"/>
      <c r="H29" s="1143"/>
      <c r="I29" s="1143"/>
      <c r="J29" s="1146"/>
      <c r="K29" s="1147"/>
      <c r="L29" s="1150"/>
      <c r="M29" s="1151"/>
      <c r="N29" s="1146"/>
      <c r="O29" s="1153"/>
      <c r="P29" s="149"/>
      <c r="Q29" s="1010"/>
      <c r="R29" s="640"/>
      <c r="S29" s="640"/>
      <c r="T29" s="640"/>
      <c r="U29" s="640"/>
      <c r="V29" s="640"/>
      <c r="W29" s="640"/>
      <c r="X29" s="640"/>
      <c r="Y29" s="640"/>
      <c r="Z29" s="640"/>
      <c r="AA29" s="640"/>
      <c r="AB29" s="633"/>
      <c r="AC29" s="633"/>
      <c r="AD29" s="633"/>
      <c r="AE29" s="386"/>
      <c r="AF29" s="386"/>
      <c r="AG29" s="386"/>
      <c r="AH29" s="387"/>
    </row>
    <row r="30" spans="1:34" ht="16.149999999999999" customHeight="1" x14ac:dyDescent="0.25">
      <c r="A30" s="1154" t="s">
        <v>486</v>
      </c>
      <c r="B30" s="1155"/>
      <c r="C30" s="1155"/>
      <c r="D30" s="1155"/>
      <c r="E30" s="1155"/>
      <c r="F30" s="1155"/>
      <c r="G30" s="1155"/>
      <c r="H30" s="1155"/>
      <c r="I30" s="1155"/>
      <c r="J30" s="1155"/>
      <c r="K30" s="1155"/>
      <c r="L30" s="1155"/>
      <c r="M30" s="1155"/>
      <c r="N30" s="1155"/>
      <c r="O30" s="1156"/>
      <c r="P30" s="149"/>
      <c r="Q30" s="1008" t="s">
        <v>485</v>
      </c>
      <c r="R30" s="1009"/>
      <c r="S30" s="1009"/>
      <c r="T30" s="1009"/>
      <c r="U30" s="1009"/>
      <c r="V30" s="1009"/>
      <c r="W30" s="1009"/>
      <c r="X30" s="1009"/>
      <c r="Y30" s="1009"/>
      <c r="Z30" s="1009"/>
      <c r="AA30" s="1009"/>
      <c r="AB30" s="430">
        <v>302</v>
      </c>
      <c r="AC30" s="430"/>
      <c r="AD30" s="430"/>
      <c r="AE30" s="385">
        <f>Vkladani_dat!G53</f>
        <v>0</v>
      </c>
      <c r="AF30" s="428"/>
      <c r="AG30" s="428"/>
      <c r="AH30" s="429"/>
    </row>
    <row r="31" spans="1:34" ht="1.9" customHeight="1" x14ac:dyDescent="0.25">
      <c r="A31" s="1157"/>
      <c r="B31" s="1157"/>
      <c r="C31" s="1157"/>
      <c r="D31" s="1157"/>
      <c r="E31" s="1157"/>
      <c r="F31" s="1157"/>
      <c r="G31" s="1157"/>
      <c r="H31" s="1157"/>
      <c r="I31" s="1157"/>
      <c r="J31" s="1157"/>
      <c r="K31" s="1157"/>
      <c r="L31" s="1157"/>
      <c r="M31" s="1157"/>
      <c r="N31" s="1157"/>
      <c r="O31" s="1158"/>
      <c r="P31" s="149"/>
      <c r="Q31" s="1008"/>
      <c r="R31" s="1009"/>
      <c r="S31" s="1009"/>
      <c r="T31" s="1009"/>
      <c r="U31" s="1009"/>
      <c r="V31" s="1009"/>
      <c r="W31" s="1009"/>
      <c r="X31" s="1009"/>
      <c r="Y31" s="1009"/>
      <c r="Z31" s="1009"/>
      <c r="AA31" s="1009"/>
      <c r="AB31" s="430"/>
      <c r="AC31" s="430"/>
      <c r="AD31" s="430"/>
      <c r="AE31" s="428"/>
      <c r="AF31" s="428"/>
      <c r="AG31" s="428"/>
      <c r="AH31" s="429"/>
    </row>
    <row r="32" spans="1:34" ht="9" customHeight="1" x14ac:dyDescent="0.25">
      <c r="A32" s="1158"/>
      <c r="B32" s="1158"/>
      <c r="C32" s="1158"/>
      <c r="D32" s="1158"/>
      <c r="E32" s="1158"/>
      <c r="F32" s="1158"/>
      <c r="G32" s="1158"/>
      <c r="H32" s="1158"/>
      <c r="I32" s="1158"/>
      <c r="J32" s="1158"/>
      <c r="K32" s="1158"/>
      <c r="L32" s="1158"/>
      <c r="M32" s="1158"/>
      <c r="N32" s="1158"/>
      <c r="O32" s="1158"/>
      <c r="P32" s="149"/>
      <c r="Q32" s="1119" t="s">
        <v>454</v>
      </c>
      <c r="R32" s="276"/>
      <c r="S32" s="1003" t="s">
        <v>455</v>
      </c>
      <c r="T32" s="346"/>
      <c r="U32" s="346"/>
      <c r="V32" s="346"/>
      <c r="W32" s="346"/>
      <c r="X32" s="346"/>
      <c r="Y32" s="346"/>
      <c r="Z32" s="346"/>
      <c r="AA32" s="346"/>
      <c r="AB32" s="430">
        <v>303</v>
      </c>
      <c r="AC32" s="430"/>
      <c r="AD32" s="430"/>
      <c r="AE32" s="385">
        <f>Vkladani_dat!G54</f>
        <v>0</v>
      </c>
      <c r="AF32" s="428"/>
      <c r="AG32" s="428"/>
      <c r="AH32" s="429"/>
    </row>
    <row r="33" spans="1:34" ht="7.5" customHeight="1" x14ac:dyDescent="0.25">
      <c r="A33" s="1158"/>
      <c r="B33" s="1158"/>
      <c r="C33" s="1158"/>
      <c r="D33" s="1158"/>
      <c r="E33" s="1158"/>
      <c r="F33" s="1158"/>
      <c r="G33" s="1158"/>
      <c r="H33" s="1158"/>
      <c r="I33" s="1158"/>
      <c r="J33" s="1158"/>
      <c r="K33" s="1158"/>
      <c r="L33" s="1158"/>
      <c r="M33" s="1158"/>
      <c r="N33" s="1158"/>
      <c r="O33" s="1158"/>
      <c r="P33" s="149"/>
      <c r="Q33" s="275"/>
      <c r="R33" s="276"/>
      <c r="S33" s="346"/>
      <c r="T33" s="346"/>
      <c r="U33" s="346"/>
      <c r="V33" s="346"/>
      <c r="W33" s="346"/>
      <c r="X33" s="346"/>
      <c r="Y33" s="346"/>
      <c r="Z33" s="346"/>
      <c r="AA33" s="346"/>
      <c r="AB33" s="430"/>
      <c r="AC33" s="430"/>
      <c r="AD33" s="430"/>
      <c r="AE33" s="428"/>
      <c r="AF33" s="428"/>
      <c r="AG33" s="428"/>
      <c r="AH33" s="429"/>
    </row>
    <row r="34" spans="1:34" ht="5.25" customHeight="1" x14ac:dyDescent="0.25">
      <c r="A34" s="1164" t="s">
        <v>60</v>
      </c>
      <c r="B34" s="1164"/>
      <c r="C34" s="1164"/>
      <c r="D34" s="1164"/>
      <c r="E34" s="1164"/>
      <c r="F34" s="1164"/>
      <c r="G34" s="1164"/>
      <c r="H34" s="1164"/>
      <c r="I34" s="1164"/>
      <c r="J34" s="1164"/>
      <c r="K34" s="1164"/>
      <c r="L34" s="1164"/>
      <c r="M34" s="1164"/>
      <c r="N34" s="1164"/>
      <c r="O34" s="1137"/>
      <c r="P34" s="149"/>
      <c r="Q34" s="275"/>
      <c r="R34" s="276"/>
      <c r="S34" s="950" t="s">
        <v>456</v>
      </c>
      <c r="T34" s="951"/>
      <c r="U34" s="951"/>
      <c r="V34" s="951"/>
      <c r="W34" s="951"/>
      <c r="X34" s="951"/>
      <c r="Y34" s="951"/>
      <c r="Z34" s="951"/>
      <c r="AA34" s="951"/>
      <c r="AB34" s="430">
        <v>304</v>
      </c>
      <c r="AC34" s="431"/>
      <c r="AD34" s="431"/>
      <c r="AE34" s="385">
        <f>Vkladani_dat!G55</f>
        <v>0</v>
      </c>
      <c r="AF34" s="428"/>
      <c r="AG34" s="428"/>
      <c r="AH34" s="429"/>
    </row>
    <row r="35" spans="1:34" ht="7.5" customHeight="1" thickBot="1" x14ac:dyDescent="0.3">
      <c r="A35" s="1165"/>
      <c r="B35" s="1165"/>
      <c r="C35" s="1165"/>
      <c r="D35" s="1165"/>
      <c r="E35" s="1165"/>
      <c r="F35" s="1165"/>
      <c r="G35" s="1165"/>
      <c r="H35" s="1165"/>
      <c r="I35" s="1165"/>
      <c r="J35" s="1165"/>
      <c r="K35" s="1165"/>
      <c r="L35" s="1165"/>
      <c r="M35" s="1165"/>
      <c r="N35" s="1165"/>
      <c r="O35" s="1140"/>
      <c r="P35" s="149"/>
      <c r="Q35" s="275"/>
      <c r="R35" s="276"/>
      <c r="S35" s="951"/>
      <c r="T35" s="951"/>
      <c r="U35" s="951"/>
      <c r="V35" s="951"/>
      <c r="W35" s="951"/>
      <c r="X35" s="951"/>
      <c r="Y35" s="951"/>
      <c r="Z35" s="951"/>
      <c r="AA35" s="951"/>
      <c r="AB35" s="431"/>
      <c r="AC35" s="431"/>
      <c r="AD35" s="431"/>
      <c r="AE35" s="428"/>
      <c r="AF35" s="428"/>
      <c r="AG35" s="428"/>
      <c r="AH35" s="429"/>
    </row>
    <row r="36" spans="1:34" ht="6.75" customHeight="1" x14ac:dyDescent="0.25">
      <c r="A36" s="988"/>
      <c r="B36" s="989"/>
      <c r="C36" s="989"/>
      <c r="D36" s="989"/>
      <c r="E36" s="989"/>
      <c r="F36" s="989"/>
      <c r="G36" s="989"/>
      <c r="H36" s="989"/>
      <c r="I36" s="990"/>
      <c r="J36" s="994" t="s">
        <v>265</v>
      </c>
      <c r="K36" s="995"/>
      <c r="L36" s="998" t="s">
        <v>62</v>
      </c>
      <c r="M36" s="999"/>
      <c r="N36" s="999"/>
      <c r="O36" s="1000"/>
      <c r="P36" s="149"/>
      <c r="Q36" s="275"/>
      <c r="R36" s="276"/>
      <c r="S36" s="1003" t="s">
        <v>457</v>
      </c>
      <c r="T36" s="346"/>
      <c r="U36" s="346"/>
      <c r="V36" s="346"/>
      <c r="W36" s="346"/>
      <c r="X36" s="346"/>
      <c r="Y36" s="346"/>
      <c r="Z36" s="346"/>
      <c r="AA36" s="346"/>
      <c r="AB36" s="430">
        <v>305</v>
      </c>
      <c r="AC36" s="431"/>
      <c r="AD36" s="431"/>
      <c r="AE36" s="385">
        <f>Vkladani_dat!G56</f>
        <v>0</v>
      </c>
      <c r="AF36" s="428"/>
      <c r="AG36" s="428"/>
      <c r="AH36" s="429"/>
    </row>
    <row r="37" spans="1:34" ht="6" customHeight="1" x14ac:dyDescent="0.25">
      <c r="A37" s="991"/>
      <c r="B37" s="992"/>
      <c r="C37" s="992"/>
      <c r="D37" s="992"/>
      <c r="E37" s="992"/>
      <c r="F37" s="992"/>
      <c r="G37" s="992"/>
      <c r="H37" s="992"/>
      <c r="I37" s="993"/>
      <c r="J37" s="996"/>
      <c r="K37" s="997"/>
      <c r="L37" s="996"/>
      <c r="M37" s="1001"/>
      <c r="N37" s="1001"/>
      <c r="O37" s="1002"/>
      <c r="P37" s="149"/>
      <c r="Q37" s="275"/>
      <c r="R37" s="276"/>
      <c r="S37" s="346"/>
      <c r="T37" s="346"/>
      <c r="U37" s="346"/>
      <c r="V37" s="346"/>
      <c r="W37" s="346"/>
      <c r="X37" s="346"/>
      <c r="Y37" s="346"/>
      <c r="Z37" s="346"/>
      <c r="AA37" s="346"/>
      <c r="AB37" s="431"/>
      <c r="AC37" s="431"/>
      <c r="AD37" s="431"/>
      <c r="AE37" s="428"/>
      <c r="AF37" s="428"/>
      <c r="AG37" s="428"/>
      <c r="AH37" s="429"/>
    </row>
    <row r="38" spans="1:34" ht="13.15" customHeight="1" x14ac:dyDescent="0.25">
      <c r="A38" s="1159" t="s">
        <v>63</v>
      </c>
      <c r="B38" s="1160"/>
      <c r="C38" s="1160"/>
      <c r="D38" s="1160"/>
      <c r="E38" s="1160"/>
      <c r="F38" s="1160"/>
      <c r="G38" s="1160"/>
      <c r="H38" s="1160"/>
      <c r="I38" s="1161"/>
      <c r="J38" s="1162">
        <v>1</v>
      </c>
      <c r="K38" s="1161"/>
      <c r="L38" s="1162">
        <v>2</v>
      </c>
      <c r="M38" s="1160"/>
      <c r="N38" s="1160"/>
      <c r="O38" s="1163"/>
      <c r="P38" s="149"/>
      <c r="Q38" s="275"/>
      <c r="R38" s="276"/>
      <c r="S38" s="950" t="s">
        <v>458</v>
      </c>
      <c r="T38" s="951"/>
      <c r="U38" s="951"/>
      <c r="V38" s="951"/>
      <c r="W38" s="951"/>
      <c r="X38" s="951"/>
      <c r="Y38" s="951"/>
      <c r="Z38" s="951"/>
      <c r="AA38" s="951"/>
      <c r="AB38" s="431">
        <v>306</v>
      </c>
      <c r="AC38" s="431"/>
      <c r="AD38" s="431"/>
      <c r="AE38" s="385">
        <f>Vkladani_dat!G57</f>
        <v>0</v>
      </c>
      <c r="AF38" s="428"/>
      <c r="AG38" s="428"/>
      <c r="AH38" s="429"/>
    </row>
    <row r="39" spans="1:34" ht="5.25" customHeight="1" x14ac:dyDescent="0.25">
      <c r="A39" s="816" t="s">
        <v>493</v>
      </c>
      <c r="B39" s="609"/>
      <c r="C39" s="609"/>
      <c r="D39" s="609"/>
      <c r="E39" s="609"/>
      <c r="F39" s="609"/>
      <c r="G39" s="609"/>
      <c r="H39" s="609"/>
      <c r="I39" s="610"/>
      <c r="J39" s="729">
        <v>101</v>
      </c>
      <c r="K39" s="579"/>
      <c r="L39" s="708">
        <f>Vkladani_dat!G18</f>
        <v>0</v>
      </c>
      <c r="M39" s="583"/>
      <c r="N39" s="583"/>
      <c r="O39" s="584"/>
      <c r="P39" s="149"/>
      <c r="Q39" s="275"/>
      <c r="R39" s="276"/>
      <c r="S39" s="950" t="s">
        <v>78</v>
      </c>
      <c r="T39" s="951"/>
      <c r="U39" s="951"/>
      <c r="V39" s="951"/>
      <c r="W39" s="951"/>
      <c r="X39" s="951"/>
      <c r="Y39" s="951"/>
      <c r="Z39" s="951"/>
      <c r="AA39" s="951"/>
      <c r="AB39" s="430">
        <v>307</v>
      </c>
      <c r="AC39" s="431"/>
      <c r="AD39" s="431"/>
      <c r="AE39" s="385">
        <f>Vkladani_dat!G58</f>
        <v>0</v>
      </c>
      <c r="AF39" s="428"/>
      <c r="AG39" s="428"/>
      <c r="AH39" s="429"/>
    </row>
    <row r="40" spans="1:34" ht="8.25" customHeight="1" x14ac:dyDescent="0.25">
      <c r="A40" s="844"/>
      <c r="B40" s="611"/>
      <c r="C40" s="611"/>
      <c r="D40" s="611"/>
      <c r="E40" s="611"/>
      <c r="F40" s="611"/>
      <c r="G40" s="611"/>
      <c r="H40" s="611"/>
      <c r="I40" s="612"/>
      <c r="J40" s="580"/>
      <c r="K40" s="582"/>
      <c r="L40" s="585"/>
      <c r="M40" s="586"/>
      <c r="N40" s="586"/>
      <c r="O40" s="587"/>
      <c r="P40" s="149"/>
      <c r="Q40" s="275"/>
      <c r="R40" s="276"/>
      <c r="S40" s="951"/>
      <c r="T40" s="951"/>
      <c r="U40" s="951"/>
      <c r="V40" s="951"/>
      <c r="W40" s="951"/>
      <c r="X40" s="951"/>
      <c r="Y40" s="951"/>
      <c r="Z40" s="951"/>
      <c r="AA40" s="951"/>
      <c r="AB40" s="431"/>
      <c r="AC40" s="431"/>
      <c r="AD40" s="431"/>
      <c r="AE40" s="428"/>
      <c r="AF40" s="428"/>
      <c r="AG40" s="428"/>
      <c r="AH40" s="429"/>
    </row>
    <row r="41" spans="1:34" ht="6.75" customHeight="1" x14ac:dyDescent="0.25">
      <c r="A41" s="963"/>
      <c r="B41" s="613"/>
      <c r="C41" s="613"/>
      <c r="D41" s="613"/>
      <c r="E41" s="613"/>
      <c r="F41" s="613"/>
      <c r="G41" s="613"/>
      <c r="H41" s="613"/>
      <c r="I41" s="614"/>
      <c r="J41" s="563"/>
      <c r="K41" s="565"/>
      <c r="L41" s="572"/>
      <c r="M41" s="573"/>
      <c r="N41" s="573"/>
      <c r="O41" s="574"/>
      <c r="P41" s="149"/>
      <c r="Q41" s="275"/>
      <c r="R41" s="276"/>
      <c r="S41" s="950" t="s">
        <v>382</v>
      </c>
      <c r="T41" s="951"/>
      <c r="U41" s="951"/>
      <c r="V41" s="951"/>
      <c r="W41" s="951"/>
      <c r="X41" s="951"/>
      <c r="Y41" s="951"/>
      <c r="Z41" s="951"/>
      <c r="AA41" s="951"/>
      <c r="AB41" s="430">
        <v>308</v>
      </c>
      <c r="AC41" s="431"/>
      <c r="AD41" s="431"/>
      <c r="AE41" s="385">
        <f>Vkladani_dat!G59</f>
        <v>0</v>
      </c>
      <c r="AF41" s="428"/>
      <c r="AG41" s="428"/>
      <c r="AH41" s="429"/>
    </row>
    <row r="42" spans="1:34" ht="6.75" customHeight="1" x14ac:dyDescent="0.25">
      <c r="A42" s="843" t="s">
        <v>483</v>
      </c>
      <c r="B42" s="954"/>
      <c r="C42" s="954"/>
      <c r="D42" s="954"/>
      <c r="E42" s="954"/>
      <c r="F42" s="954"/>
      <c r="G42" s="954"/>
      <c r="H42" s="954"/>
      <c r="I42" s="955"/>
      <c r="J42" s="824">
        <v>102</v>
      </c>
      <c r="K42" s="933"/>
      <c r="L42" s="708">
        <f>Vkladani_dat!G19</f>
        <v>0</v>
      </c>
      <c r="M42" s="583"/>
      <c r="N42" s="583"/>
      <c r="O42" s="584"/>
      <c r="P42" s="149"/>
      <c r="Q42" s="275"/>
      <c r="R42" s="276"/>
      <c r="S42" s="951"/>
      <c r="T42" s="951"/>
      <c r="U42" s="951"/>
      <c r="V42" s="951"/>
      <c r="W42" s="951"/>
      <c r="X42" s="951"/>
      <c r="Y42" s="951"/>
      <c r="Z42" s="951"/>
      <c r="AA42" s="951"/>
      <c r="AB42" s="431"/>
      <c r="AC42" s="431"/>
      <c r="AD42" s="431"/>
      <c r="AE42" s="428"/>
      <c r="AF42" s="428"/>
      <c r="AG42" s="428"/>
      <c r="AH42" s="429"/>
    </row>
    <row r="43" spans="1:34" ht="6.75" customHeight="1" x14ac:dyDescent="0.25">
      <c r="A43" s="956"/>
      <c r="B43" s="957"/>
      <c r="C43" s="957"/>
      <c r="D43" s="957"/>
      <c r="E43" s="957"/>
      <c r="F43" s="957"/>
      <c r="G43" s="957"/>
      <c r="H43" s="957"/>
      <c r="I43" s="958"/>
      <c r="J43" s="962"/>
      <c r="K43" s="933"/>
      <c r="L43" s="585"/>
      <c r="M43" s="586"/>
      <c r="N43" s="586"/>
      <c r="O43" s="587"/>
      <c r="P43" s="149"/>
      <c r="Q43" s="275"/>
      <c r="R43" s="276"/>
      <c r="S43" s="950" t="s">
        <v>66</v>
      </c>
      <c r="T43" s="951"/>
      <c r="U43" s="951"/>
      <c r="V43" s="951"/>
      <c r="W43" s="951"/>
      <c r="X43" s="951"/>
      <c r="Y43" s="951"/>
      <c r="Z43" s="951"/>
      <c r="AA43" s="951"/>
      <c r="AB43" s="430">
        <v>309</v>
      </c>
      <c r="AC43" s="431"/>
      <c r="AD43" s="431"/>
      <c r="AE43" s="385">
        <f>Vkladani_dat!G60</f>
        <v>0</v>
      </c>
      <c r="AF43" s="428"/>
      <c r="AG43" s="428"/>
      <c r="AH43" s="429"/>
    </row>
    <row r="44" spans="1:34" ht="6" customHeight="1" x14ac:dyDescent="0.25">
      <c r="A44" s="959"/>
      <c r="B44" s="960"/>
      <c r="C44" s="960"/>
      <c r="D44" s="960"/>
      <c r="E44" s="960"/>
      <c r="F44" s="960"/>
      <c r="G44" s="960"/>
      <c r="H44" s="960"/>
      <c r="I44" s="961"/>
      <c r="J44" s="962"/>
      <c r="K44" s="933"/>
      <c r="L44" s="572"/>
      <c r="M44" s="573"/>
      <c r="N44" s="573"/>
      <c r="O44" s="574"/>
      <c r="P44" s="149"/>
      <c r="Q44" s="275"/>
      <c r="R44" s="276"/>
      <c r="S44" s="951"/>
      <c r="T44" s="951"/>
      <c r="U44" s="951"/>
      <c r="V44" s="951"/>
      <c r="W44" s="951"/>
      <c r="X44" s="951"/>
      <c r="Y44" s="951"/>
      <c r="Z44" s="951"/>
      <c r="AA44" s="951"/>
      <c r="AB44" s="431"/>
      <c r="AC44" s="431"/>
      <c r="AD44" s="431"/>
      <c r="AE44" s="428"/>
      <c r="AF44" s="428"/>
      <c r="AG44" s="428"/>
      <c r="AH44" s="429"/>
    </row>
    <row r="45" spans="1:34" ht="6.75" customHeight="1" x14ac:dyDescent="0.25">
      <c r="A45" s="964" t="s">
        <v>438</v>
      </c>
      <c r="B45" s="952" t="s">
        <v>494</v>
      </c>
      <c r="C45" s="927"/>
      <c r="D45" s="927"/>
      <c r="E45" s="927"/>
      <c r="F45" s="927"/>
      <c r="G45" s="927"/>
      <c r="H45" s="927"/>
      <c r="I45" s="928"/>
      <c r="J45" s="729">
        <v>103</v>
      </c>
      <c r="K45" s="776"/>
      <c r="L45" s="708">
        <f>Vkladani_dat!G20</f>
        <v>0</v>
      </c>
      <c r="M45" s="583"/>
      <c r="N45" s="583"/>
      <c r="O45" s="584"/>
      <c r="P45" s="149"/>
      <c r="Q45" s="275"/>
      <c r="R45" s="276"/>
      <c r="S45" s="950" t="s">
        <v>67</v>
      </c>
      <c r="T45" s="951"/>
      <c r="U45" s="951"/>
      <c r="V45" s="951"/>
      <c r="W45" s="951"/>
      <c r="X45" s="951"/>
      <c r="Y45" s="951"/>
      <c r="Z45" s="951"/>
      <c r="AA45" s="951"/>
      <c r="AB45" s="430">
        <v>310</v>
      </c>
      <c r="AC45" s="431"/>
      <c r="AD45" s="431"/>
      <c r="AE45" s="385">
        <f>Vkladani_dat!G61</f>
        <v>0</v>
      </c>
      <c r="AF45" s="428"/>
      <c r="AG45" s="428"/>
      <c r="AH45" s="429"/>
    </row>
    <row r="46" spans="1:34" ht="6.75" customHeight="1" x14ac:dyDescent="0.25">
      <c r="A46" s="965"/>
      <c r="B46" s="953"/>
      <c r="C46" s="929"/>
      <c r="D46" s="929"/>
      <c r="E46" s="929"/>
      <c r="F46" s="929"/>
      <c r="G46" s="929"/>
      <c r="H46" s="929"/>
      <c r="I46" s="930"/>
      <c r="J46" s="780"/>
      <c r="K46" s="782"/>
      <c r="L46" s="585"/>
      <c r="M46" s="586"/>
      <c r="N46" s="586"/>
      <c r="O46" s="587"/>
      <c r="P46" s="149"/>
      <c r="Q46" s="275"/>
      <c r="R46" s="276"/>
      <c r="S46" s="951"/>
      <c r="T46" s="951"/>
      <c r="U46" s="951"/>
      <c r="V46" s="951"/>
      <c r="W46" s="951"/>
      <c r="X46" s="951"/>
      <c r="Y46" s="951"/>
      <c r="Z46" s="951"/>
      <c r="AA46" s="951"/>
      <c r="AB46" s="431"/>
      <c r="AC46" s="431"/>
      <c r="AD46" s="431"/>
      <c r="AE46" s="428"/>
      <c r="AF46" s="428"/>
      <c r="AG46" s="428"/>
      <c r="AH46" s="429"/>
    </row>
    <row r="47" spans="1:34" ht="6.75" customHeight="1" x14ac:dyDescent="0.25">
      <c r="A47" s="965"/>
      <c r="B47" s="952" t="s">
        <v>495</v>
      </c>
      <c r="C47" s="927"/>
      <c r="D47" s="927"/>
      <c r="E47" s="927"/>
      <c r="F47" s="927"/>
      <c r="G47" s="927"/>
      <c r="H47" s="927"/>
      <c r="I47" s="928"/>
      <c r="J47" s="729">
        <v>104</v>
      </c>
      <c r="K47" s="776"/>
      <c r="L47" s="708">
        <f>Vkladani_dat!G21</f>
        <v>0</v>
      </c>
      <c r="M47" s="583"/>
      <c r="N47" s="583"/>
      <c r="O47" s="584"/>
      <c r="P47" s="149"/>
      <c r="Q47" s="275"/>
      <c r="R47" s="276"/>
      <c r="S47" s="950" t="s">
        <v>271</v>
      </c>
      <c r="T47" s="951"/>
      <c r="U47" s="951"/>
      <c r="V47" s="951"/>
      <c r="W47" s="951"/>
      <c r="X47" s="951"/>
      <c r="Y47" s="951"/>
      <c r="Z47" s="951"/>
      <c r="AA47" s="951"/>
      <c r="AB47" s="430">
        <v>311</v>
      </c>
      <c r="AC47" s="431"/>
      <c r="AD47" s="431"/>
      <c r="AE47" s="385">
        <f>Vkladani_dat!G62</f>
        <v>0</v>
      </c>
      <c r="AF47" s="428"/>
      <c r="AG47" s="428"/>
      <c r="AH47" s="429"/>
    </row>
    <row r="48" spans="1:34" ht="6.75" customHeight="1" x14ac:dyDescent="0.25">
      <c r="A48" s="965"/>
      <c r="B48" s="953"/>
      <c r="C48" s="929"/>
      <c r="D48" s="929"/>
      <c r="E48" s="929"/>
      <c r="F48" s="929"/>
      <c r="G48" s="929"/>
      <c r="H48" s="929"/>
      <c r="I48" s="930"/>
      <c r="J48" s="780"/>
      <c r="K48" s="782"/>
      <c r="L48" s="585"/>
      <c r="M48" s="586"/>
      <c r="N48" s="586"/>
      <c r="O48" s="587"/>
      <c r="P48" s="149"/>
      <c r="Q48" s="275"/>
      <c r="R48" s="276"/>
      <c r="S48" s="951"/>
      <c r="T48" s="951"/>
      <c r="U48" s="951"/>
      <c r="V48" s="951"/>
      <c r="W48" s="951"/>
      <c r="X48" s="951"/>
      <c r="Y48" s="951"/>
      <c r="Z48" s="951"/>
      <c r="AA48" s="951"/>
      <c r="AB48" s="431"/>
      <c r="AC48" s="431"/>
      <c r="AD48" s="431"/>
      <c r="AE48" s="428"/>
      <c r="AF48" s="428"/>
      <c r="AG48" s="428"/>
      <c r="AH48" s="429"/>
    </row>
    <row r="49" spans="1:34" ht="6.75" customHeight="1" x14ac:dyDescent="0.25">
      <c r="A49" s="965"/>
      <c r="B49" s="952" t="s">
        <v>496</v>
      </c>
      <c r="C49" s="927"/>
      <c r="D49" s="927"/>
      <c r="E49" s="927"/>
      <c r="F49" s="927"/>
      <c r="G49" s="927"/>
      <c r="H49" s="927"/>
      <c r="I49" s="928"/>
      <c r="J49" s="729">
        <v>105</v>
      </c>
      <c r="K49" s="776"/>
      <c r="L49" s="708">
        <f>Vkladani_dat!G22</f>
        <v>0</v>
      </c>
      <c r="M49" s="583"/>
      <c r="N49" s="583"/>
      <c r="O49" s="584"/>
      <c r="P49" s="149"/>
      <c r="Q49" s="275"/>
      <c r="R49" s="276"/>
      <c r="S49" s="950" t="s">
        <v>44</v>
      </c>
      <c r="T49" s="951"/>
      <c r="U49" s="951"/>
      <c r="V49" s="951"/>
      <c r="W49" s="951"/>
      <c r="X49" s="951"/>
      <c r="Y49" s="951"/>
      <c r="Z49" s="951"/>
      <c r="AA49" s="951"/>
      <c r="AB49" s="430">
        <v>312</v>
      </c>
      <c r="AC49" s="431"/>
      <c r="AD49" s="431"/>
      <c r="AE49" s="385">
        <f>Vkladani_dat!G63</f>
        <v>0</v>
      </c>
      <c r="AF49" s="428"/>
      <c r="AG49" s="428"/>
      <c r="AH49" s="429"/>
    </row>
    <row r="50" spans="1:34" ht="6.75" customHeight="1" x14ac:dyDescent="0.25">
      <c r="A50" s="965"/>
      <c r="B50" s="953"/>
      <c r="C50" s="929"/>
      <c r="D50" s="929"/>
      <c r="E50" s="929"/>
      <c r="F50" s="929"/>
      <c r="G50" s="929"/>
      <c r="H50" s="929"/>
      <c r="I50" s="930"/>
      <c r="J50" s="780"/>
      <c r="K50" s="782"/>
      <c r="L50" s="585"/>
      <c r="M50" s="586"/>
      <c r="N50" s="586"/>
      <c r="O50" s="587"/>
      <c r="P50" s="149"/>
      <c r="Q50" s="275"/>
      <c r="R50" s="276"/>
      <c r="S50" s="951"/>
      <c r="T50" s="951"/>
      <c r="U50" s="951"/>
      <c r="V50" s="951"/>
      <c r="W50" s="951"/>
      <c r="X50" s="951"/>
      <c r="Y50" s="951"/>
      <c r="Z50" s="951"/>
      <c r="AA50" s="951"/>
      <c r="AB50" s="431"/>
      <c r="AC50" s="431"/>
      <c r="AD50" s="431"/>
      <c r="AE50" s="428"/>
      <c r="AF50" s="428"/>
      <c r="AG50" s="428"/>
      <c r="AH50" s="429"/>
    </row>
    <row r="51" spans="1:34" ht="6.75" customHeight="1" x14ac:dyDescent="0.25">
      <c r="A51" s="965"/>
      <c r="B51" s="927" t="s">
        <v>497</v>
      </c>
      <c r="C51" s="927"/>
      <c r="D51" s="927"/>
      <c r="E51" s="927"/>
      <c r="F51" s="927"/>
      <c r="G51" s="927"/>
      <c r="H51" s="927"/>
      <c r="I51" s="928"/>
      <c r="J51" s="729">
        <v>106</v>
      </c>
      <c r="K51" s="776"/>
      <c r="L51" s="708">
        <f>Vkladani_dat!G23</f>
        <v>0</v>
      </c>
      <c r="M51" s="583"/>
      <c r="N51" s="583"/>
      <c r="O51" s="584"/>
      <c r="P51" s="149"/>
      <c r="Q51" s="275"/>
      <c r="R51" s="276"/>
      <c r="S51" s="950" t="s">
        <v>39</v>
      </c>
      <c r="T51" s="951"/>
      <c r="U51" s="951"/>
      <c r="V51" s="951"/>
      <c r="W51" s="951"/>
      <c r="X51" s="951"/>
      <c r="Y51" s="951"/>
      <c r="Z51" s="951"/>
      <c r="AA51" s="951"/>
      <c r="AB51" s="430">
        <v>313</v>
      </c>
      <c r="AC51" s="431"/>
      <c r="AD51" s="431"/>
      <c r="AE51" s="385">
        <f>Vkladani_dat!G64</f>
        <v>0</v>
      </c>
      <c r="AF51" s="428"/>
      <c r="AG51" s="428"/>
      <c r="AH51" s="429"/>
    </row>
    <row r="52" spans="1:34" ht="6.75" customHeight="1" x14ac:dyDescent="0.25">
      <c r="A52" s="965"/>
      <c r="B52" s="929"/>
      <c r="C52" s="929"/>
      <c r="D52" s="929"/>
      <c r="E52" s="929"/>
      <c r="F52" s="929"/>
      <c r="G52" s="929"/>
      <c r="H52" s="929"/>
      <c r="I52" s="930"/>
      <c r="J52" s="780"/>
      <c r="K52" s="782"/>
      <c r="L52" s="585"/>
      <c r="M52" s="586"/>
      <c r="N52" s="586"/>
      <c r="O52" s="587"/>
      <c r="P52" s="149"/>
      <c r="Q52" s="275"/>
      <c r="R52" s="276"/>
      <c r="S52" s="951"/>
      <c r="T52" s="951"/>
      <c r="U52" s="951"/>
      <c r="V52" s="951"/>
      <c r="W52" s="951"/>
      <c r="X52" s="951"/>
      <c r="Y52" s="951"/>
      <c r="Z52" s="951"/>
      <c r="AA52" s="951"/>
      <c r="AB52" s="431"/>
      <c r="AC52" s="431"/>
      <c r="AD52" s="431"/>
      <c r="AE52" s="428"/>
      <c r="AF52" s="428"/>
      <c r="AG52" s="428"/>
      <c r="AH52" s="429"/>
    </row>
    <row r="53" spans="1:34" ht="6.75" customHeight="1" x14ac:dyDescent="0.25">
      <c r="A53" s="965"/>
      <c r="B53" s="927" t="s">
        <v>498</v>
      </c>
      <c r="C53" s="927"/>
      <c r="D53" s="927"/>
      <c r="E53" s="927"/>
      <c r="F53" s="927"/>
      <c r="G53" s="927"/>
      <c r="H53" s="927"/>
      <c r="I53" s="928"/>
      <c r="J53" s="729">
        <v>107</v>
      </c>
      <c r="K53" s="776"/>
      <c r="L53" s="708">
        <f>Vkladani_dat!G24</f>
        <v>0</v>
      </c>
      <c r="M53" s="583"/>
      <c r="N53" s="583"/>
      <c r="O53" s="584"/>
      <c r="P53" s="149"/>
      <c r="Q53" s="275"/>
      <c r="R53" s="276"/>
      <c r="S53" s="950" t="s">
        <v>40</v>
      </c>
      <c r="T53" s="951"/>
      <c r="U53" s="951"/>
      <c r="V53" s="951"/>
      <c r="W53" s="951"/>
      <c r="X53" s="951"/>
      <c r="Y53" s="951"/>
      <c r="Z53" s="951"/>
      <c r="AA53" s="951"/>
      <c r="AB53" s="430">
        <v>314</v>
      </c>
      <c r="AC53" s="431"/>
      <c r="AD53" s="431"/>
      <c r="AE53" s="385">
        <f>Vkladani_dat!G65</f>
        <v>0</v>
      </c>
      <c r="AF53" s="428"/>
      <c r="AG53" s="428"/>
      <c r="AH53" s="429"/>
    </row>
    <row r="54" spans="1:34" ht="6.75" customHeight="1" x14ac:dyDescent="0.25">
      <c r="A54" s="965"/>
      <c r="B54" s="929"/>
      <c r="C54" s="929"/>
      <c r="D54" s="929"/>
      <c r="E54" s="929"/>
      <c r="F54" s="929"/>
      <c r="G54" s="929"/>
      <c r="H54" s="929"/>
      <c r="I54" s="930"/>
      <c r="J54" s="780"/>
      <c r="K54" s="782"/>
      <c r="L54" s="585"/>
      <c r="M54" s="586"/>
      <c r="N54" s="586"/>
      <c r="O54" s="587"/>
      <c r="P54" s="149"/>
      <c r="Q54" s="275"/>
      <c r="R54" s="276"/>
      <c r="S54" s="951"/>
      <c r="T54" s="951"/>
      <c r="U54" s="951"/>
      <c r="V54" s="951"/>
      <c r="W54" s="951"/>
      <c r="X54" s="951"/>
      <c r="Y54" s="951"/>
      <c r="Z54" s="951"/>
      <c r="AA54" s="951"/>
      <c r="AB54" s="431"/>
      <c r="AC54" s="431"/>
      <c r="AD54" s="431"/>
      <c r="AE54" s="428"/>
      <c r="AF54" s="428"/>
      <c r="AG54" s="428"/>
      <c r="AH54" s="429"/>
    </row>
    <row r="55" spans="1:34" ht="6.75" customHeight="1" x14ac:dyDescent="0.25">
      <c r="A55" s="965"/>
      <c r="B55" s="927" t="s">
        <v>499</v>
      </c>
      <c r="C55" s="927"/>
      <c r="D55" s="927"/>
      <c r="E55" s="927"/>
      <c r="F55" s="927"/>
      <c r="G55" s="927"/>
      <c r="H55" s="927"/>
      <c r="I55" s="928"/>
      <c r="J55" s="729">
        <v>108</v>
      </c>
      <c r="K55" s="776"/>
      <c r="L55" s="708">
        <f>Vkladani_dat!G25</f>
        <v>0</v>
      </c>
      <c r="M55" s="583"/>
      <c r="N55" s="583"/>
      <c r="O55" s="584"/>
      <c r="P55" s="149"/>
      <c r="Q55" s="275"/>
      <c r="R55" s="276"/>
      <c r="S55" s="950" t="s">
        <v>69</v>
      </c>
      <c r="T55" s="951"/>
      <c r="U55" s="951"/>
      <c r="V55" s="951"/>
      <c r="W55" s="951"/>
      <c r="X55" s="951"/>
      <c r="Y55" s="951"/>
      <c r="Z55" s="951"/>
      <c r="AA55" s="951"/>
      <c r="AB55" s="430">
        <v>315</v>
      </c>
      <c r="AC55" s="431"/>
      <c r="AD55" s="431"/>
      <c r="AE55" s="385">
        <f>Vkladani_dat!G66</f>
        <v>0</v>
      </c>
      <c r="AF55" s="428"/>
      <c r="AG55" s="428"/>
      <c r="AH55" s="429"/>
    </row>
    <row r="56" spans="1:34" ht="6.75" customHeight="1" x14ac:dyDescent="0.25">
      <c r="A56" s="965"/>
      <c r="B56" s="929"/>
      <c r="C56" s="929"/>
      <c r="D56" s="929"/>
      <c r="E56" s="929"/>
      <c r="F56" s="929"/>
      <c r="G56" s="929"/>
      <c r="H56" s="929"/>
      <c r="I56" s="930"/>
      <c r="J56" s="780"/>
      <c r="K56" s="782"/>
      <c r="L56" s="585"/>
      <c r="M56" s="586"/>
      <c r="N56" s="586"/>
      <c r="O56" s="587"/>
      <c r="P56" s="149"/>
      <c r="Q56" s="275"/>
      <c r="R56" s="276"/>
      <c r="S56" s="951"/>
      <c r="T56" s="951"/>
      <c r="U56" s="951"/>
      <c r="V56" s="951"/>
      <c r="W56" s="951"/>
      <c r="X56" s="951"/>
      <c r="Y56" s="951"/>
      <c r="Z56" s="951"/>
      <c r="AA56" s="951"/>
      <c r="AB56" s="431"/>
      <c r="AC56" s="431"/>
      <c r="AD56" s="431"/>
      <c r="AE56" s="428"/>
      <c r="AF56" s="428"/>
      <c r="AG56" s="428"/>
      <c r="AH56" s="429"/>
    </row>
    <row r="57" spans="1:34" ht="6.75" customHeight="1" x14ac:dyDescent="0.25">
      <c r="A57" s="965"/>
      <c r="B57" s="927" t="s">
        <v>500</v>
      </c>
      <c r="C57" s="927"/>
      <c r="D57" s="927"/>
      <c r="E57" s="927"/>
      <c r="F57" s="927"/>
      <c r="G57" s="927"/>
      <c r="H57" s="927"/>
      <c r="I57" s="928"/>
      <c r="J57" s="729">
        <v>109</v>
      </c>
      <c r="K57" s="776"/>
      <c r="L57" s="708">
        <f>Vkladani_dat!G26</f>
        <v>0</v>
      </c>
      <c r="M57" s="583"/>
      <c r="N57" s="583"/>
      <c r="O57" s="584"/>
      <c r="P57" s="149"/>
      <c r="Q57" s="275"/>
      <c r="R57" s="276"/>
      <c r="S57" s="950" t="s">
        <v>45</v>
      </c>
      <c r="T57" s="951"/>
      <c r="U57" s="951"/>
      <c r="V57" s="951"/>
      <c r="W57" s="951"/>
      <c r="X57" s="951"/>
      <c r="Y57" s="951"/>
      <c r="Z57" s="951"/>
      <c r="AA57" s="951"/>
      <c r="AB57" s="430">
        <v>316</v>
      </c>
      <c r="AC57" s="431"/>
      <c r="AD57" s="431"/>
      <c r="AE57" s="385">
        <f>Vkladani_dat!G67</f>
        <v>0</v>
      </c>
      <c r="AF57" s="428"/>
      <c r="AG57" s="428"/>
      <c r="AH57" s="429"/>
    </row>
    <row r="58" spans="1:34" ht="6.75" customHeight="1" x14ac:dyDescent="0.25">
      <c r="A58" s="965"/>
      <c r="B58" s="929"/>
      <c r="C58" s="929"/>
      <c r="D58" s="929"/>
      <c r="E58" s="929"/>
      <c r="F58" s="929"/>
      <c r="G58" s="929"/>
      <c r="H58" s="929"/>
      <c r="I58" s="930"/>
      <c r="J58" s="780"/>
      <c r="K58" s="782"/>
      <c r="L58" s="585"/>
      <c r="M58" s="586"/>
      <c r="N58" s="586"/>
      <c r="O58" s="587"/>
      <c r="P58" s="149"/>
      <c r="Q58" s="275"/>
      <c r="R58" s="276"/>
      <c r="S58" s="951"/>
      <c r="T58" s="951"/>
      <c r="U58" s="951"/>
      <c r="V58" s="951"/>
      <c r="W58" s="951"/>
      <c r="X58" s="951"/>
      <c r="Y58" s="951"/>
      <c r="Z58" s="951"/>
      <c r="AA58" s="951"/>
      <c r="AB58" s="431"/>
      <c r="AC58" s="431"/>
      <c r="AD58" s="431"/>
      <c r="AE58" s="428"/>
      <c r="AF58" s="428"/>
      <c r="AG58" s="428"/>
      <c r="AH58" s="429"/>
    </row>
    <row r="59" spans="1:34" ht="6.6" customHeight="1" x14ac:dyDescent="0.25">
      <c r="A59" s="965"/>
      <c r="B59" s="927" t="s">
        <v>501</v>
      </c>
      <c r="C59" s="927"/>
      <c r="D59" s="927"/>
      <c r="E59" s="927"/>
      <c r="F59" s="927"/>
      <c r="G59" s="927"/>
      <c r="H59" s="927"/>
      <c r="I59" s="928"/>
      <c r="J59" s="729">
        <v>110</v>
      </c>
      <c r="K59" s="776"/>
      <c r="L59" s="708">
        <f>Vkladani_dat!G27</f>
        <v>0</v>
      </c>
      <c r="M59" s="583"/>
      <c r="N59" s="583"/>
      <c r="O59" s="584"/>
      <c r="P59" s="149"/>
      <c r="Q59" s="1112" t="s">
        <v>461</v>
      </c>
      <c r="R59" s="951"/>
      <c r="S59" s="951"/>
      <c r="T59" s="951"/>
      <c r="U59" s="951"/>
      <c r="V59" s="951"/>
      <c r="W59" s="951"/>
      <c r="X59" s="951"/>
      <c r="Y59" s="951"/>
      <c r="Z59" s="951"/>
      <c r="AA59" s="951"/>
      <c r="AB59" s="430">
        <v>317</v>
      </c>
      <c r="AC59" s="431"/>
      <c r="AD59" s="431"/>
      <c r="AE59" s="1114">
        <f>Vkladani_dat!G68</f>
        <v>0</v>
      </c>
      <c r="AF59" s="1115"/>
      <c r="AG59" s="1115"/>
      <c r="AH59" s="1116"/>
    </row>
    <row r="60" spans="1:34" ht="6.6" customHeight="1" thickBot="1" x14ac:dyDescent="0.3">
      <c r="A60" s="965"/>
      <c r="B60" s="929"/>
      <c r="C60" s="929"/>
      <c r="D60" s="929"/>
      <c r="E60" s="929"/>
      <c r="F60" s="929"/>
      <c r="G60" s="929"/>
      <c r="H60" s="929"/>
      <c r="I60" s="930"/>
      <c r="J60" s="780"/>
      <c r="K60" s="782"/>
      <c r="L60" s="585"/>
      <c r="M60" s="586"/>
      <c r="N60" s="586"/>
      <c r="O60" s="587"/>
      <c r="P60" s="149"/>
      <c r="Q60" s="1113"/>
      <c r="R60" s="417"/>
      <c r="S60" s="417"/>
      <c r="T60" s="417"/>
      <c r="U60" s="417"/>
      <c r="V60" s="417"/>
      <c r="W60" s="417"/>
      <c r="X60" s="417"/>
      <c r="Y60" s="417"/>
      <c r="Z60" s="417"/>
      <c r="AA60" s="417"/>
      <c r="AB60" s="884"/>
      <c r="AC60" s="884"/>
      <c r="AD60" s="884"/>
      <c r="AE60" s="1117"/>
      <c r="AF60" s="1117"/>
      <c r="AG60" s="1117"/>
      <c r="AH60" s="1118"/>
    </row>
    <row r="61" spans="1:34" ht="7.15" customHeight="1" x14ac:dyDescent="0.25">
      <c r="A61" s="965"/>
      <c r="B61" s="927" t="s">
        <v>502</v>
      </c>
      <c r="C61" s="927"/>
      <c r="D61" s="927"/>
      <c r="E61" s="927"/>
      <c r="F61" s="927"/>
      <c r="G61" s="927"/>
      <c r="H61" s="927"/>
      <c r="I61" s="928"/>
      <c r="J61" s="729">
        <v>111</v>
      </c>
      <c r="K61" s="776"/>
      <c r="L61" s="708">
        <f>Vkladani_dat!G28</f>
        <v>0</v>
      </c>
      <c r="M61" s="583"/>
      <c r="N61" s="583"/>
      <c r="O61" s="584"/>
      <c r="P61" s="149"/>
      <c r="Q61" s="664"/>
      <c r="R61" s="664"/>
      <c r="S61" s="664"/>
      <c r="T61" s="664"/>
      <c r="U61" s="664"/>
      <c r="V61" s="664"/>
      <c r="W61" s="664"/>
      <c r="X61" s="664"/>
      <c r="Y61" s="664"/>
      <c r="Z61" s="664"/>
      <c r="AA61" s="664"/>
      <c r="AB61" s="664"/>
      <c r="AC61" s="664"/>
      <c r="AD61" s="664"/>
      <c r="AE61" s="664"/>
      <c r="AF61" s="664"/>
      <c r="AG61" s="664"/>
      <c r="AH61" s="664"/>
    </row>
    <row r="62" spans="1:34" ht="7.15" customHeight="1" x14ac:dyDescent="0.25">
      <c r="A62" s="965"/>
      <c r="B62" s="929"/>
      <c r="C62" s="929"/>
      <c r="D62" s="929"/>
      <c r="E62" s="929"/>
      <c r="F62" s="929"/>
      <c r="G62" s="929"/>
      <c r="H62" s="929"/>
      <c r="I62" s="930"/>
      <c r="J62" s="780"/>
      <c r="K62" s="782"/>
      <c r="L62" s="585"/>
      <c r="M62" s="586"/>
      <c r="N62" s="586"/>
      <c r="O62" s="587"/>
      <c r="P62" s="149"/>
      <c r="Q62" s="664"/>
      <c r="R62" s="664"/>
      <c r="S62" s="664"/>
      <c r="T62" s="664"/>
      <c r="U62" s="664"/>
      <c r="V62" s="664"/>
      <c r="W62" s="664"/>
      <c r="X62" s="664"/>
      <c r="Y62" s="664"/>
      <c r="Z62" s="664"/>
      <c r="AA62" s="664"/>
      <c r="AB62" s="664"/>
      <c r="AC62" s="664"/>
      <c r="AD62" s="664"/>
      <c r="AE62" s="664"/>
      <c r="AF62" s="664"/>
      <c r="AG62" s="664"/>
      <c r="AH62" s="664"/>
    </row>
    <row r="63" spans="1:34" ht="7.5" customHeight="1" x14ac:dyDescent="0.25">
      <c r="A63" s="965"/>
      <c r="B63" s="927" t="s">
        <v>503</v>
      </c>
      <c r="C63" s="927"/>
      <c r="D63" s="927"/>
      <c r="E63" s="927"/>
      <c r="F63" s="927"/>
      <c r="G63" s="927"/>
      <c r="H63" s="927"/>
      <c r="I63" s="928"/>
      <c r="J63" s="729">
        <v>112</v>
      </c>
      <c r="K63" s="776"/>
      <c r="L63" s="708">
        <f>Vkladani_dat!G29</f>
        <v>0</v>
      </c>
      <c r="M63" s="583"/>
      <c r="N63" s="583"/>
      <c r="O63" s="584"/>
      <c r="P63" s="149"/>
      <c r="Q63" s="411" t="s">
        <v>168</v>
      </c>
      <c r="R63" s="412"/>
      <c r="S63" s="412"/>
      <c r="T63" s="412"/>
      <c r="U63" s="412"/>
      <c r="V63" s="412"/>
      <c r="W63" s="412"/>
      <c r="X63" s="412"/>
      <c r="Y63" s="412"/>
      <c r="Z63" s="412"/>
      <c r="AA63" s="412"/>
      <c r="AB63" s="413"/>
      <c r="AC63" s="413"/>
      <c r="AD63" s="413"/>
      <c r="AE63" s="413"/>
      <c r="AF63" s="413"/>
      <c r="AG63" s="413"/>
      <c r="AH63" s="414"/>
    </row>
    <row r="64" spans="1:34" ht="6" customHeight="1" thickBot="1" x14ac:dyDescent="0.3">
      <c r="A64" s="965"/>
      <c r="B64" s="929"/>
      <c r="C64" s="929"/>
      <c r="D64" s="929"/>
      <c r="E64" s="929"/>
      <c r="F64" s="929"/>
      <c r="G64" s="929"/>
      <c r="H64" s="929"/>
      <c r="I64" s="930"/>
      <c r="J64" s="780"/>
      <c r="K64" s="782"/>
      <c r="L64" s="585"/>
      <c r="M64" s="586"/>
      <c r="N64" s="586"/>
      <c r="O64" s="587"/>
      <c r="P64" s="149"/>
      <c r="Q64" s="415"/>
      <c r="R64" s="416"/>
      <c r="S64" s="416"/>
      <c r="T64" s="416"/>
      <c r="U64" s="416"/>
      <c r="V64" s="416"/>
      <c r="W64" s="416"/>
      <c r="X64" s="416"/>
      <c r="Y64" s="416"/>
      <c r="Z64" s="416"/>
      <c r="AA64" s="416"/>
      <c r="AB64" s="417"/>
      <c r="AC64" s="417"/>
      <c r="AD64" s="417"/>
      <c r="AE64" s="417"/>
      <c r="AF64" s="417"/>
      <c r="AG64" s="417"/>
      <c r="AH64" s="418"/>
    </row>
    <row r="65" spans="1:34" ht="12" customHeight="1" x14ac:dyDescent="0.25">
      <c r="A65" s="965"/>
      <c r="B65" s="927" t="s">
        <v>504</v>
      </c>
      <c r="C65" s="927"/>
      <c r="D65" s="927"/>
      <c r="E65" s="927"/>
      <c r="F65" s="927"/>
      <c r="G65" s="927"/>
      <c r="H65" s="927"/>
      <c r="I65" s="928"/>
      <c r="J65" s="729">
        <v>113</v>
      </c>
      <c r="K65" s="776"/>
      <c r="L65" s="708">
        <f>Vkladani_dat!G30</f>
        <v>0</v>
      </c>
      <c r="M65" s="583"/>
      <c r="N65" s="583"/>
      <c r="O65" s="584"/>
      <c r="P65" s="149"/>
      <c r="Q65" s="432"/>
      <c r="R65" s="433"/>
      <c r="S65" s="433"/>
      <c r="T65" s="433"/>
      <c r="U65" s="433"/>
      <c r="V65" s="433"/>
      <c r="W65" s="433"/>
      <c r="X65" s="433"/>
      <c r="Y65" s="433"/>
      <c r="Z65" s="433"/>
      <c r="AA65" s="433"/>
      <c r="AB65" s="436" t="s">
        <v>265</v>
      </c>
      <c r="AC65" s="399"/>
      <c r="AD65" s="399"/>
      <c r="AE65" s="945" t="s">
        <v>62</v>
      </c>
      <c r="AF65" s="399"/>
      <c r="AG65" s="399"/>
      <c r="AH65" s="946"/>
    </row>
    <row r="66" spans="1:34" ht="3" customHeight="1" x14ac:dyDescent="0.25">
      <c r="A66" s="966"/>
      <c r="B66" s="929"/>
      <c r="C66" s="929"/>
      <c r="D66" s="929"/>
      <c r="E66" s="929"/>
      <c r="F66" s="929"/>
      <c r="G66" s="929"/>
      <c r="H66" s="929"/>
      <c r="I66" s="930"/>
      <c r="J66" s="780"/>
      <c r="K66" s="782"/>
      <c r="L66" s="585"/>
      <c r="M66" s="586"/>
      <c r="N66" s="586"/>
      <c r="O66" s="587"/>
      <c r="P66" s="149"/>
      <c r="Q66" s="434" t="s">
        <v>63</v>
      </c>
      <c r="R66" s="435"/>
      <c r="S66" s="435"/>
      <c r="T66" s="435"/>
      <c r="U66" s="435"/>
      <c r="V66" s="435"/>
      <c r="W66" s="435"/>
      <c r="X66" s="435"/>
      <c r="Y66" s="435"/>
      <c r="Z66" s="435"/>
      <c r="AA66" s="435"/>
      <c r="AB66" s="947">
        <v>1</v>
      </c>
      <c r="AC66" s="948"/>
      <c r="AD66" s="948"/>
      <c r="AE66" s="949">
        <v>2</v>
      </c>
      <c r="AF66" s="435"/>
      <c r="AG66" s="435"/>
      <c r="AH66" s="815"/>
    </row>
    <row r="67" spans="1:34" ht="7.15" customHeight="1" x14ac:dyDescent="0.25">
      <c r="A67" s="691" t="s">
        <v>172</v>
      </c>
      <c r="B67" s="692"/>
      <c r="C67" s="692"/>
      <c r="D67" s="692"/>
      <c r="E67" s="692"/>
      <c r="F67" s="692"/>
      <c r="G67" s="692"/>
      <c r="H67" s="692"/>
      <c r="I67" s="938"/>
      <c r="J67" s="729">
        <v>114</v>
      </c>
      <c r="K67" s="776"/>
      <c r="L67" s="708">
        <f>Vkladani_dat!G31</f>
        <v>0</v>
      </c>
      <c r="M67" s="583"/>
      <c r="N67" s="583"/>
      <c r="O67" s="584"/>
      <c r="P67" s="149"/>
      <c r="Q67" s="434"/>
      <c r="R67" s="435"/>
      <c r="S67" s="435"/>
      <c r="T67" s="435"/>
      <c r="U67" s="435"/>
      <c r="V67" s="435"/>
      <c r="W67" s="435"/>
      <c r="X67" s="435"/>
      <c r="Y67" s="435"/>
      <c r="Z67" s="435"/>
      <c r="AA67" s="435"/>
      <c r="AB67" s="948"/>
      <c r="AC67" s="948"/>
      <c r="AD67" s="948"/>
      <c r="AE67" s="435"/>
      <c r="AF67" s="435"/>
      <c r="AG67" s="435"/>
      <c r="AH67" s="815"/>
    </row>
    <row r="68" spans="1:34" ht="7.9" customHeight="1" x14ac:dyDescent="0.25">
      <c r="A68" s="693"/>
      <c r="B68" s="694"/>
      <c r="C68" s="694"/>
      <c r="D68" s="694"/>
      <c r="E68" s="694"/>
      <c r="F68" s="694"/>
      <c r="G68" s="694"/>
      <c r="H68" s="694"/>
      <c r="I68" s="939"/>
      <c r="J68" s="780"/>
      <c r="K68" s="782"/>
      <c r="L68" s="585"/>
      <c r="M68" s="586"/>
      <c r="N68" s="586"/>
      <c r="O68" s="587"/>
      <c r="P68" s="149"/>
      <c r="Q68" s="922" t="s">
        <v>453</v>
      </c>
      <c r="R68" s="360"/>
      <c r="S68" s="360"/>
      <c r="T68" s="360"/>
      <c r="U68" s="360"/>
      <c r="V68" s="926" t="s">
        <v>398</v>
      </c>
      <c r="W68" s="923" t="s">
        <v>571</v>
      </c>
      <c r="X68" s="924"/>
      <c r="Y68" s="924"/>
      <c r="Z68" s="924"/>
      <c r="AA68" s="924"/>
      <c r="AB68" s="430">
        <v>401</v>
      </c>
      <c r="AC68" s="633"/>
      <c r="AD68" s="633"/>
      <c r="AE68" s="385">
        <f>Vkladani_dat!G73</f>
        <v>0</v>
      </c>
      <c r="AF68" s="386"/>
      <c r="AG68" s="386"/>
      <c r="AH68" s="387"/>
    </row>
    <row r="69" spans="1:34" ht="10.15" customHeight="1" x14ac:dyDescent="0.25">
      <c r="A69" s="823" t="s">
        <v>272</v>
      </c>
      <c r="B69" s="927"/>
      <c r="C69" s="927"/>
      <c r="D69" s="927"/>
      <c r="E69" s="927"/>
      <c r="F69" s="927"/>
      <c r="G69" s="927"/>
      <c r="H69" s="927"/>
      <c r="I69" s="928"/>
      <c r="J69" s="729">
        <v>115</v>
      </c>
      <c r="K69" s="776"/>
      <c r="L69" s="708">
        <f>Vkladani_dat!G32</f>
        <v>0</v>
      </c>
      <c r="M69" s="583"/>
      <c r="N69" s="583"/>
      <c r="O69" s="584"/>
      <c r="P69" s="149"/>
      <c r="Q69" s="358"/>
      <c r="R69" s="360"/>
      <c r="S69" s="360"/>
      <c r="T69" s="360"/>
      <c r="U69" s="360"/>
      <c r="V69" s="276"/>
      <c r="W69" s="924"/>
      <c r="X69" s="924"/>
      <c r="Y69" s="924"/>
      <c r="Z69" s="924"/>
      <c r="AA69" s="924"/>
      <c r="AB69" s="633"/>
      <c r="AC69" s="633"/>
      <c r="AD69" s="633"/>
      <c r="AE69" s="386"/>
      <c r="AF69" s="386"/>
      <c r="AG69" s="386"/>
      <c r="AH69" s="387"/>
    </row>
    <row r="70" spans="1:34" ht="4.9000000000000004" customHeight="1" x14ac:dyDescent="0.25">
      <c r="A70" s="934"/>
      <c r="B70" s="929"/>
      <c r="C70" s="929"/>
      <c r="D70" s="929"/>
      <c r="E70" s="929"/>
      <c r="F70" s="929"/>
      <c r="G70" s="929"/>
      <c r="H70" s="929"/>
      <c r="I70" s="930"/>
      <c r="J70" s="780"/>
      <c r="K70" s="782"/>
      <c r="L70" s="585"/>
      <c r="M70" s="586"/>
      <c r="N70" s="586"/>
      <c r="O70" s="587"/>
      <c r="P70" s="149"/>
      <c r="Q70" s="358"/>
      <c r="R70" s="360"/>
      <c r="S70" s="360"/>
      <c r="T70" s="360"/>
      <c r="U70" s="360"/>
      <c r="V70" s="276"/>
      <c r="W70" s="924"/>
      <c r="X70" s="924"/>
      <c r="Y70" s="924"/>
      <c r="Z70" s="924"/>
      <c r="AA70" s="924"/>
      <c r="AB70" s="633"/>
      <c r="AC70" s="633"/>
      <c r="AD70" s="633"/>
      <c r="AE70" s="386"/>
      <c r="AF70" s="386"/>
      <c r="AG70" s="386"/>
      <c r="AH70" s="387"/>
    </row>
    <row r="71" spans="1:34" ht="11.45" customHeight="1" x14ac:dyDescent="0.25">
      <c r="A71" s="931" t="s">
        <v>491</v>
      </c>
      <c r="B71" s="932"/>
      <c r="C71" s="932"/>
      <c r="D71" s="932"/>
      <c r="E71" s="932"/>
      <c r="F71" s="932"/>
      <c r="G71" s="932"/>
      <c r="H71" s="932"/>
      <c r="I71" s="932"/>
      <c r="J71" s="802">
        <v>116</v>
      </c>
      <c r="K71" s="933"/>
      <c r="L71" s="708">
        <f>Vkladani_dat!G33</f>
        <v>0</v>
      </c>
      <c r="M71" s="583"/>
      <c r="N71" s="583"/>
      <c r="O71" s="584"/>
      <c r="P71" s="149"/>
      <c r="Q71" s="358"/>
      <c r="R71" s="360"/>
      <c r="S71" s="360"/>
      <c r="T71" s="360"/>
      <c r="U71" s="360"/>
      <c r="V71" s="276"/>
      <c r="W71" s="925" t="s">
        <v>462</v>
      </c>
      <c r="X71" s="296"/>
      <c r="Y71" s="296"/>
      <c r="Z71" s="296"/>
      <c r="AA71" s="296"/>
      <c r="AB71" s="430">
        <v>402</v>
      </c>
      <c r="AC71" s="633"/>
      <c r="AD71" s="633"/>
      <c r="AE71" s="428">
        <f>Vkladani_dat!G74</f>
        <v>0</v>
      </c>
      <c r="AF71" s="940"/>
      <c r="AG71" s="940"/>
      <c r="AH71" s="941"/>
    </row>
    <row r="72" spans="1:34" ht="11.45" customHeight="1" thickBot="1" x14ac:dyDescent="0.3">
      <c r="A72" s="904" t="s">
        <v>492</v>
      </c>
      <c r="B72" s="905"/>
      <c r="C72" s="905"/>
      <c r="D72" s="905"/>
      <c r="E72" s="905"/>
      <c r="F72" s="905"/>
      <c r="G72" s="905"/>
      <c r="H72" s="905"/>
      <c r="I72" s="906"/>
      <c r="J72" s="907">
        <v>117</v>
      </c>
      <c r="K72" s="908"/>
      <c r="L72" s="935">
        <f>Vkladani_dat!G34</f>
        <v>0</v>
      </c>
      <c r="M72" s="936"/>
      <c r="N72" s="936"/>
      <c r="O72" s="937"/>
      <c r="P72" s="149"/>
      <c r="Q72" s="358"/>
      <c r="R72" s="360"/>
      <c r="S72" s="360"/>
      <c r="T72" s="360"/>
      <c r="U72" s="360"/>
      <c r="V72" s="276"/>
      <c r="W72" s="296"/>
      <c r="X72" s="296"/>
      <c r="Y72" s="296"/>
      <c r="Z72" s="296"/>
      <c r="AA72" s="296"/>
      <c r="AB72" s="633"/>
      <c r="AC72" s="633"/>
      <c r="AD72" s="633"/>
      <c r="AE72" s="940"/>
      <c r="AF72" s="940"/>
      <c r="AG72" s="940"/>
      <c r="AH72" s="941"/>
    </row>
    <row r="73" spans="1:34" ht="7.9" customHeight="1" x14ac:dyDescent="0.25">
      <c r="A73" s="87"/>
      <c r="B73" s="87"/>
      <c r="C73" s="87"/>
      <c r="D73" s="87"/>
      <c r="E73" s="87"/>
      <c r="F73" s="87"/>
      <c r="G73" s="87"/>
      <c r="H73" s="87"/>
      <c r="I73" s="87"/>
      <c r="J73" s="142"/>
      <c r="K73" s="142"/>
      <c r="L73" s="148"/>
      <c r="M73" s="148"/>
      <c r="N73" s="148"/>
      <c r="O73" s="148"/>
      <c r="P73" s="149"/>
      <c r="Q73" s="942" t="s">
        <v>452</v>
      </c>
      <c r="R73" s="943"/>
      <c r="S73" s="943"/>
      <c r="T73" s="943"/>
      <c r="U73" s="943"/>
      <c r="V73" s="276"/>
      <c r="W73" s="1111" t="s">
        <v>478</v>
      </c>
      <c r="X73" s="346"/>
      <c r="Y73" s="346"/>
      <c r="Z73" s="346"/>
      <c r="AA73" s="346"/>
      <c r="AB73" s="430">
        <v>403</v>
      </c>
      <c r="AC73" s="633"/>
      <c r="AD73" s="633"/>
      <c r="AE73" s="385">
        <f>Vkladani_dat!G75</f>
        <v>0</v>
      </c>
      <c r="AF73" s="386"/>
      <c r="AG73" s="386"/>
      <c r="AH73" s="387"/>
    </row>
    <row r="74" spans="1:34" ht="4.1500000000000004" customHeight="1" x14ac:dyDescent="0.25">
      <c r="A74" s="1136" t="s">
        <v>70</v>
      </c>
      <c r="B74" s="1136"/>
      <c r="C74" s="1136"/>
      <c r="D74" s="1136"/>
      <c r="E74" s="1136"/>
      <c r="F74" s="1136"/>
      <c r="G74" s="1136"/>
      <c r="H74" s="1136"/>
      <c r="I74" s="1136"/>
      <c r="J74" s="665"/>
      <c r="K74" s="665"/>
      <c r="L74" s="665"/>
      <c r="M74" s="665"/>
      <c r="N74" s="665"/>
      <c r="O74" s="1137"/>
      <c r="P74" s="149"/>
      <c r="Q74" s="944"/>
      <c r="R74" s="943"/>
      <c r="S74" s="943"/>
      <c r="T74" s="943"/>
      <c r="U74" s="943"/>
      <c r="V74" s="276"/>
      <c r="W74" s="346"/>
      <c r="X74" s="346"/>
      <c r="Y74" s="346"/>
      <c r="Z74" s="346"/>
      <c r="AA74" s="346"/>
      <c r="AB74" s="633"/>
      <c r="AC74" s="633"/>
      <c r="AD74" s="633"/>
      <c r="AE74" s="386"/>
      <c r="AF74" s="386"/>
      <c r="AG74" s="386"/>
      <c r="AH74" s="387"/>
    </row>
    <row r="75" spans="1:34" ht="10.5" customHeight="1" thickBot="1" x14ac:dyDescent="0.3">
      <c r="A75" s="1138"/>
      <c r="B75" s="1138"/>
      <c r="C75" s="1138"/>
      <c r="D75" s="1138"/>
      <c r="E75" s="1138"/>
      <c r="F75" s="1138"/>
      <c r="G75" s="1138"/>
      <c r="H75" s="1138"/>
      <c r="I75" s="1138"/>
      <c r="J75" s="1139"/>
      <c r="K75" s="1139"/>
      <c r="L75" s="1139"/>
      <c r="M75" s="1139"/>
      <c r="N75" s="1139"/>
      <c r="O75" s="1140"/>
      <c r="P75" s="149"/>
      <c r="Q75" s="944"/>
      <c r="R75" s="943"/>
      <c r="S75" s="943"/>
      <c r="T75" s="943"/>
      <c r="U75" s="943"/>
      <c r="V75" s="276"/>
      <c r="W75" s="1111" t="s">
        <v>477</v>
      </c>
      <c r="X75" s="346"/>
      <c r="Y75" s="346"/>
      <c r="Z75" s="346"/>
      <c r="AA75" s="346"/>
      <c r="AB75" s="430">
        <v>404</v>
      </c>
      <c r="AC75" s="633"/>
      <c r="AD75" s="633"/>
      <c r="AE75" s="385">
        <f>Vkladani_dat!G76</f>
        <v>0</v>
      </c>
      <c r="AF75" s="386"/>
      <c r="AG75" s="386"/>
      <c r="AH75" s="387"/>
    </row>
    <row r="76" spans="1:34" ht="2.25" customHeight="1" x14ac:dyDescent="0.25">
      <c r="A76" s="1102"/>
      <c r="B76" s="1103"/>
      <c r="C76" s="1103"/>
      <c r="D76" s="1103"/>
      <c r="E76" s="1103"/>
      <c r="F76" s="1103"/>
      <c r="G76" s="1103"/>
      <c r="H76" s="1103"/>
      <c r="I76" s="1103"/>
      <c r="J76" s="1106" t="s">
        <v>265</v>
      </c>
      <c r="K76" s="1107"/>
      <c r="L76" s="1108" t="s">
        <v>62</v>
      </c>
      <c r="M76" s="1109"/>
      <c r="N76" s="1109"/>
      <c r="O76" s="1110"/>
      <c r="P76" s="149"/>
      <c r="Q76" s="944"/>
      <c r="R76" s="943"/>
      <c r="S76" s="943"/>
      <c r="T76" s="943"/>
      <c r="U76" s="943"/>
      <c r="V76" s="276"/>
      <c r="W76" s="346"/>
      <c r="X76" s="346"/>
      <c r="Y76" s="346"/>
      <c r="Z76" s="346"/>
      <c r="AA76" s="346"/>
      <c r="AB76" s="633"/>
      <c r="AC76" s="633"/>
      <c r="AD76" s="633"/>
      <c r="AE76" s="386"/>
      <c r="AF76" s="386"/>
      <c r="AG76" s="386"/>
      <c r="AH76" s="387"/>
    </row>
    <row r="77" spans="1:34" ht="12" customHeight="1" x14ac:dyDescent="0.25">
      <c r="A77" s="1104"/>
      <c r="B77" s="1105"/>
      <c r="C77" s="1105"/>
      <c r="D77" s="1105"/>
      <c r="E77" s="1105"/>
      <c r="F77" s="1105"/>
      <c r="G77" s="1105"/>
      <c r="H77" s="1105"/>
      <c r="I77" s="1105"/>
      <c r="J77" s="1088"/>
      <c r="K77" s="1089"/>
      <c r="L77" s="1096"/>
      <c r="M77" s="1088"/>
      <c r="N77" s="1088"/>
      <c r="O77" s="1097"/>
      <c r="P77" s="149"/>
      <c r="Q77" s="1129" t="s">
        <v>451</v>
      </c>
      <c r="R77" s="328"/>
      <c r="S77" s="328"/>
      <c r="T77" s="328"/>
      <c r="U77" s="328"/>
      <c r="V77" s="328"/>
      <c r="W77" s="328"/>
      <c r="X77" s="328"/>
      <c r="Y77" s="328"/>
      <c r="Z77" s="328"/>
      <c r="AA77" s="328"/>
      <c r="AB77" s="712">
        <v>405</v>
      </c>
      <c r="AC77" s="360"/>
      <c r="AD77" s="360"/>
      <c r="AE77" s="1098">
        <f>Vkladani_dat!G77</f>
        <v>0</v>
      </c>
      <c r="AF77" s="1099"/>
      <c r="AG77" s="1099"/>
      <c r="AH77" s="1100"/>
    </row>
    <row r="78" spans="1:34" ht="3.75" customHeight="1" x14ac:dyDescent="0.25">
      <c r="A78" s="1084" t="s">
        <v>63</v>
      </c>
      <c r="B78" s="1085"/>
      <c r="C78" s="1085"/>
      <c r="D78" s="1085"/>
      <c r="E78" s="1085"/>
      <c r="F78" s="1085"/>
      <c r="G78" s="1085"/>
      <c r="H78" s="1085"/>
      <c r="I78" s="1086"/>
      <c r="J78" s="1090">
        <v>1</v>
      </c>
      <c r="K78" s="1091"/>
      <c r="L78" s="1094">
        <v>2</v>
      </c>
      <c r="M78" s="1085"/>
      <c r="N78" s="1085"/>
      <c r="O78" s="1095"/>
      <c r="P78" s="149"/>
      <c r="Q78" s="326"/>
      <c r="R78" s="328"/>
      <c r="S78" s="328"/>
      <c r="T78" s="328"/>
      <c r="U78" s="328"/>
      <c r="V78" s="328"/>
      <c r="W78" s="328"/>
      <c r="X78" s="328"/>
      <c r="Y78" s="328"/>
      <c r="Z78" s="328"/>
      <c r="AA78" s="328"/>
      <c r="AB78" s="360"/>
      <c r="AC78" s="360"/>
      <c r="AD78" s="360"/>
      <c r="AE78" s="1099"/>
      <c r="AF78" s="1099"/>
      <c r="AG78" s="1099"/>
      <c r="AH78" s="1100"/>
    </row>
    <row r="79" spans="1:34" ht="7.5" customHeight="1" x14ac:dyDescent="0.25">
      <c r="A79" s="1087"/>
      <c r="B79" s="1088"/>
      <c r="C79" s="1088"/>
      <c r="D79" s="1088"/>
      <c r="E79" s="1088"/>
      <c r="F79" s="1088"/>
      <c r="G79" s="1088"/>
      <c r="H79" s="1088"/>
      <c r="I79" s="1089"/>
      <c r="J79" s="1092"/>
      <c r="K79" s="1093"/>
      <c r="L79" s="1096"/>
      <c r="M79" s="1088"/>
      <c r="N79" s="1088"/>
      <c r="O79" s="1097"/>
      <c r="P79" s="149"/>
      <c r="Q79" s="326"/>
      <c r="R79" s="328"/>
      <c r="S79" s="328"/>
      <c r="T79" s="328"/>
      <c r="U79" s="328"/>
      <c r="V79" s="328"/>
      <c r="W79" s="328"/>
      <c r="X79" s="328"/>
      <c r="Y79" s="328"/>
      <c r="Z79" s="328"/>
      <c r="AA79" s="328"/>
      <c r="AB79" s="360"/>
      <c r="AC79" s="360"/>
      <c r="AD79" s="360"/>
      <c r="AE79" s="1099"/>
      <c r="AF79" s="1099"/>
      <c r="AG79" s="1099"/>
      <c r="AH79" s="1100"/>
    </row>
    <row r="80" spans="1:34" ht="9" customHeight="1" x14ac:dyDescent="0.25">
      <c r="A80" s="913" t="s">
        <v>176</v>
      </c>
      <c r="B80" s="1003"/>
      <c r="C80" s="1003"/>
      <c r="D80" s="1003"/>
      <c r="E80" s="1003"/>
      <c r="F80" s="1003"/>
      <c r="G80" s="1003"/>
      <c r="H80" s="1003"/>
      <c r="I80" s="1003"/>
      <c r="J80" s="430">
        <v>201</v>
      </c>
      <c r="K80" s="430"/>
      <c r="L80" s="385">
        <f>Vkladani_dat!G39</f>
        <v>0</v>
      </c>
      <c r="M80" s="428"/>
      <c r="N80" s="428"/>
      <c r="O80" s="429"/>
      <c r="P80" s="149"/>
      <c r="Q80" s="1101" t="s">
        <v>463</v>
      </c>
      <c r="R80" s="920"/>
      <c r="S80" s="920"/>
      <c r="T80" s="920"/>
      <c r="U80" s="920"/>
      <c r="V80" s="920"/>
      <c r="W80" s="920"/>
      <c r="X80" s="920"/>
      <c r="Y80" s="920"/>
      <c r="Z80" s="920"/>
      <c r="AA80" s="920"/>
      <c r="AB80" s="430">
        <v>406</v>
      </c>
      <c r="AC80" s="633"/>
      <c r="AD80" s="633"/>
      <c r="AE80" s="385">
        <f>Vkladani_dat!G78</f>
        <v>0</v>
      </c>
      <c r="AF80" s="386"/>
      <c r="AG80" s="386"/>
      <c r="AH80" s="387"/>
    </row>
    <row r="81" spans="1:34" ht="6.75" customHeight="1" x14ac:dyDescent="0.25">
      <c r="A81" s="913"/>
      <c r="B81" s="1003"/>
      <c r="C81" s="1003"/>
      <c r="D81" s="1003"/>
      <c r="E81" s="1003"/>
      <c r="F81" s="1003"/>
      <c r="G81" s="1003"/>
      <c r="H81" s="1003"/>
      <c r="I81" s="1003"/>
      <c r="J81" s="430"/>
      <c r="K81" s="430"/>
      <c r="L81" s="428"/>
      <c r="M81" s="428"/>
      <c r="N81" s="428"/>
      <c r="O81" s="429"/>
      <c r="P81" s="149"/>
      <c r="Q81" s="921"/>
      <c r="R81" s="920"/>
      <c r="S81" s="920"/>
      <c r="T81" s="920"/>
      <c r="U81" s="920"/>
      <c r="V81" s="920"/>
      <c r="W81" s="920"/>
      <c r="X81" s="920"/>
      <c r="Y81" s="920"/>
      <c r="Z81" s="920"/>
      <c r="AA81" s="920"/>
      <c r="AB81" s="633"/>
      <c r="AC81" s="633"/>
      <c r="AD81" s="633"/>
      <c r="AE81" s="386"/>
      <c r="AF81" s="386"/>
      <c r="AG81" s="386"/>
      <c r="AH81" s="387"/>
    </row>
    <row r="82" spans="1:34" ht="8.25" customHeight="1" x14ac:dyDescent="0.25">
      <c r="A82" s="916" t="s">
        <v>445</v>
      </c>
      <c r="B82" s="896" t="s">
        <v>443</v>
      </c>
      <c r="C82" s="274"/>
      <c r="D82" s="274"/>
      <c r="E82" s="274"/>
      <c r="F82" s="274"/>
      <c r="G82" s="274"/>
      <c r="H82" s="274"/>
      <c r="I82" s="274"/>
      <c r="J82" s="430">
        <v>202</v>
      </c>
      <c r="K82" s="431"/>
      <c r="L82" s="385">
        <f>Vkladani_dat!G40</f>
        <v>0</v>
      </c>
      <c r="M82" s="428"/>
      <c r="N82" s="428"/>
      <c r="O82" s="429"/>
      <c r="P82" s="149"/>
      <c r="Q82" s="921"/>
      <c r="R82" s="920"/>
      <c r="S82" s="920"/>
      <c r="T82" s="920"/>
      <c r="U82" s="920"/>
      <c r="V82" s="920"/>
      <c r="W82" s="920"/>
      <c r="X82" s="920"/>
      <c r="Y82" s="920"/>
      <c r="Z82" s="920"/>
      <c r="AA82" s="920"/>
      <c r="AB82" s="633"/>
      <c r="AC82" s="633"/>
      <c r="AD82" s="633"/>
      <c r="AE82" s="386"/>
      <c r="AF82" s="386"/>
      <c r="AG82" s="386"/>
      <c r="AH82" s="387"/>
    </row>
    <row r="83" spans="1:34" ht="7.5" customHeight="1" x14ac:dyDescent="0.25">
      <c r="A83" s="917"/>
      <c r="B83" s="274"/>
      <c r="C83" s="274"/>
      <c r="D83" s="274"/>
      <c r="E83" s="274"/>
      <c r="F83" s="274"/>
      <c r="G83" s="274"/>
      <c r="H83" s="274"/>
      <c r="I83" s="274"/>
      <c r="J83" s="431"/>
      <c r="K83" s="431"/>
      <c r="L83" s="428"/>
      <c r="M83" s="428"/>
      <c r="N83" s="428"/>
      <c r="O83" s="429"/>
      <c r="P83" s="149"/>
      <c r="Q83" s="1129" t="s">
        <v>450</v>
      </c>
      <c r="R83" s="328"/>
      <c r="S83" s="328"/>
      <c r="T83" s="328"/>
      <c r="U83" s="328"/>
      <c r="V83" s="328"/>
      <c r="W83" s="328"/>
      <c r="X83" s="328"/>
      <c r="Y83" s="328"/>
      <c r="Z83" s="328"/>
      <c r="AA83" s="328"/>
      <c r="AB83" s="712">
        <v>407</v>
      </c>
      <c r="AC83" s="360"/>
      <c r="AD83" s="360"/>
      <c r="AE83" s="1098">
        <f>Vkladani_dat!G79</f>
        <v>0</v>
      </c>
      <c r="AF83" s="1099"/>
      <c r="AG83" s="1099"/>
      <c r="AH83" s="1100"/>
    </row>
    <row r="84" spans="1:34" ht="6.75" customHeight="1" x14ac:dyDescent="0.25">
      <c r="A84" s="917"/>
      <c r="B84" s="896" t="s">
        <v>442</v>
      </c>
      <c r="C84" s="274"/>
      <c r="D84" s="274"/>
      <c r="E84" s="274"/>
      <c r="F84" s="274"/>
      <c r="G84" s="274"/>
      <c r="H84" s="274"/>
      <c r="I84" s="274"/>
      <c r="J84" s="430">
        <v>203</v>
      </c>
      <c r="K84" s="431"/>
      <c r="L84" s="385">
        <f>Vkladani_dat!G41</f>
        <v>0</v>
      </c>
      <c r="M84" s="428"/>
      <c r="N84" s="428"/>
      <c r="O84" s="429"/>
      <c r="P84" s="149"/>
      <c r="Q84" s="326"/>
      <c r="R84" s="328"/>
      <c r="S84" s="328"/>
      <c r="T84" s="328"/>
      <c r="U84" s="328"/>
      <c r="V84" s="328"/>
      <c r="W84" s="328"/>
      <c r="X84" s="328"/>
      <c r="Y84" s="328"/>
      <c r="Z84" s="328"/>
      <c r="AA84" s="328"/>
      <c r="AB84" s="360"/>
      <c r="AC84" s="360"/>
      <c r="AD84" s="360"/>
      <c r="AE84" s="1099"/>
      <c r="AF84" s="1099"/>
      <c r="AG84" s="1099"/>
      <c r="AH84" s="1100"/>
    </row>
    <row r="85" spans="1:34" ht="8.4499999999999993" customHeight="1" x14ac:dyDescent="0.25">
      <c r="A85" s="917"/>
      <c r="B85" s="274"/>
      <c r="C85" s="274"/>
      <c r="D85" s="274"/>
      <c r="E85" s="274"/>
      <c r="F85" s="274"/>
      <c r="G85" s="274"/>
      <c r="H85" s="274"/>
      <c r="I85" s="274"/>
      <c r="J85" s="431"/>
      <c r="K85" s="431"/>
      <c r="L85" s="428"/>
      <c r="M85" s="428"/>
      <c r="N85" s="428"/>
      <c r="O85" s="429"/>
      <c r="P85" s="149"/>
      <c r="Q85" s="326"/>
      <c r="R85" s="328"/>
      <c r="S85" s="328"/>
      <c r="T85" s="328"/>
      <c r="U85" s="328"/>
      <c r="V85" s="328"/>
      <c r="W85" s="328"/>
      <c r="X85" s="328"/>
      <c r="Y85" s="328"/>
      <c r="Z85" s="328"/>
      <c r="AA85" s="328"/>
      <c r="AB85" s="360"/>
      <c r="AC85" s="360"/>
      <c r="AD85" s="360"/>
      <c r="AE85" s="1099"/>
      <c r="AF85" s="1099"/>
      <c r="AG85" s="1099"/>
      <c r="AH85" s="1100"/>
    </row>
    <row r="86" spans="1:34" ht="7.5" customHeight="1" x14ac:dyDescent="0.25">
      <c r="A86" s="913" t="s">
        <v>440</v>
      </c>
      <c r="B86" s="914"/>
      <c r="C86" s="914"/>
      <c r="D86" s="914"/>
      <c r="E86" s="914"/>
      <c r="F86" s="914"/>
      <c r="G86" s="914"/>
      <c r="H86" s="914"/>
      <c r="I86" s="914"/>
      <c r="J86" s="430">
        <v>204</v>
      </c>
      <c r="K86" s="431"/>
      <c r="L86" s="385">
        <f>Vkladani_dat!G42</f>
        <v>0</v>
      </c>
      <c r="M86" s="428"/>
      <c r="N86" s="428"/>
      <c r="O86" s="429"/>
      <c r="P86" s="149"/>
      <c r="Q86" s="919" t="s">
        <v>464</v>
      </c>
      <c r="R86" s="920"/>
      <c r="S86" s="920"/>
      <c r="T86" s="920"/>
      <c r="U86" s="920"/>
      <c r="V86" s="920"/>
      <c r="W86" s="920"/>
      <c r="X86" s="920"/>
      <c r="Y86" s="920"/>
      <c r="Z86" s="920"/>
      <c r="AA86" s="920"/>
      <c r="AB86" s="430">
        <v>408</v>
      </c>
      <c r="AC86" s="633"/>
      <c r="AD86" s="633"/>
      <c r="AE86" s="385">
        <f>Vkladani_dat!G80</f>
        <v>0</v>
      </c>
      <c r="AF86" s="386"/>
      <c r="AG86" s="386"/>
      <c r="AH86" s="387"/>
    </row>
    <row r="87" spans="1:34" ht="6" customHeight="1" x14ac:dyDescent="0.25">
      <c r="A87" s="915"/>
      <c r="B87" s="914"/>
      <c r="C87" s="914"/>
      <c r="D87" s="914"/>
      <c r="E87" s="914"/>
      <c r="F87" s="914"/>
      <c r="G87" s="914"/>
      <c r="H87" s="914"/>
      <c r="I87" s="914"/>
      <c r="J87" s="431"/>
      <c r="K87" s="431"/>
      <c r="L87" s="428"/>
      <c r="M87" s="428"/>
      <c r="N87" s="428"/>
      <c r="O87" s="429"/>
      <c r="P87" s="149"/>
      <c r="Q87" s="921"/>
      <c r="R87" s="920"/>
      <c r="S87" s="920"/>
      <c r="T87" s="920"/>
      <c r="U87" s="920"/>
      <c r="V87" s="920"/>
      <c r="W87" s="920"/>
      <c r="X87" s="920"/>
      <c r="Y87" s="920"/>
      <c r="Z87" s="920"/>
      <c r="AA87" s="920"/>
      <c r="AB87" s="633"/>
      <c r="AC87" s="633"/>
      <c r="AD87" s="633"/>
      <c r="AE87" s="386"/>
      <c r="AF87" s="386"/>
      <c r="AG87" s="386"/>
      <c r="AH87" s="387"/>
    </row>
    <row r="88" spans="1:34" ht="16.5" customHeight="1" x14ac:dyDescent="0.25">
      <c r="A88" s="897" t="s">
        <v>439</v>
      </c>
      <c r="B88" s="274"/>
      <c r="C88" s="274"/>
      <c r="D88" s="274"/>
      <c r="E88" s="274"/>
      <c r="F88" s="274"/>
      <c r="G88" s="274"/>
      <c r="H88" s="274"/>
      <c r="I88" s="274"/>
      <c r="J88" s="430">
        <v>205</v>
      </c>
      <c r="K88" s="633"/>
      <c r="L88" s="385">
        <f>Vkladani_dat!G43</f>
        <v>0</v>
      </c>
      <c r="M88" s="386"/>
      <c r="N88" s="386"/>
      <c r="O88" s="387"/>
      <c r="P88" s="149"/>
      <c r="Q88" s="921"/>
      <c r="R88" s="920"/>
      <c r="S88" s="920"/>
      <c r="T88" s="920"/>
      <c r="U88" s="920"/>
      <c r="V88" s="920"/>
      <c r="W88" s="920"/>
      <c r="X88" s="920"/>
      <c r="Y88" s="920"/>
      <c r="Z88" s="920"/>
      <c r="AA88" s="920"/>
      <c r="AB88" s="633"/>
      <c r="AC88" s="633"/>
      <c r="AD88" s="633"/>
      <c r="AE88" s="386"/>
      <c r="AF88" s="386"/>
      <c r="AG88" s="386"/>
      <c r="AH88" s="387"/>
    </row>
    <row r="89" spans="1:34" ht="6" customHeight="1" x14ac:dyDescent="0.25">
      <c r="A89" s="911" t="s">
        <v>441</v>
      </c>
      <c r="B89" s="896" t="s">
        <v>488</v>
      </c>
      <c r="C89" s="274"/>
      <c r="D89" s="274"/>
      <c r="E89" s="274"/>
      <c r="F89" s="274"/>
      <c r="G89" s="274"/>
      <c r="H89" s="274"/>
      <c r="I89" s="274"/>
      <c r="J89" s="430">
        <v>206</v>
      </c>
      <c r="K89" s="633"/>
      <c r="L89" s="428">
        <f>Vkladani_dat!G44</f>
        <v>0</v>
      </c>
      <c r="M89" s="386"/>
      <c r="N89" s="386"/>
      <c r="O89" s="387"/>
      <c r="P89" s="149"/>
      <c r="Q89" s="895" t="s">
        <v>449</v>
      </c>
      <c r="R89" s="896"/>
      <c r="S89" s="896"/>
      <c r="T89" s="896"/>
      <c r="U89" s="896"/>
      <c r="V89" s="896"/>
      <c r="W89" s="896"/>
      <c r="X89" s="896"/>
      <c r="Y89" s="896"/>
      <c r="Z89" s="896"/>
      <c r="AA89" s="896"/>
      <c r="AB89" s="712">
        <v>409</v>
      </c>
      <c r="AC89" s="712"/>
      <c r="AD89" s="712"/>
      <c r="AE89" s="385">
        <f>Vkladani_dat!G81</f>
        <v>0</v>
      </c>
      <c r="AF89" s="428"/>
      <c r="AG89" s="428"/>
      <c r="AH89" s="429"/>
    </row>
    <row r="90" spans="1:34" ht="7.5" customHeight="1" x14ac:dyDescent="0.25">
      <c r="A90" s="912"/>
      <c r="B90" s="274"/>
      <c r="C90" s="274"/>
      <c r="D90" s="274"/>
      <c r="E90" s="274"/>
      <c r="F90" s="274"/>
      <c r="G90" s="274"/>
      <c r="H90" s="274"/>
      <c r="I90" s="274"/>
      <c r="J90" s="633"/>
      <c r="K90" s="633"/>
      <c r="L90" s="386"/>
      <c r="M90" s="386"/>
      <c r="N90" s="386"/>
      <c r="O90" s="387"/>
      <c r="P90" s="149"/>
      <c r="Q90" s="897"/>
      <c r="R90" s="896"/>
      <c r="S90" s="896"/>
      <c r="T90" s="896"/>
      <c r="U90" s="896"/>
      <c r="V90" s="896"/>
      <c r="W90" s="896"/>
      <c r="X90" s="896"/>
      <c r="Y90" s="896"/>
      <c r="Z90" s="896"/>
      <c r="AA90" s="896"/>
      <c r="AB90" s="712"/>
      <c r="AC90" s="712"/>
      <c r="AD90" s="712"/>
      <c r="AE90" s="428"/>
      <c r="AF90" s="428"/>
      <c r="AG90" s="428"/>
      <c r="AH90" s="429"/>
    </row>
    <row r="91" spans="1:34" ht="9" customHeight="1" x14ac:dyDescent="0.25">
      <c r="A91" s="912"/>
      <c r="B91" s="909" t="s">
        <v>489</v>
      </c>
      <c r="C91" s="910"/>
      <c r="D91" s="910"/>
      <c r="E91" s="910"/>
      <c r="F91" s="910"/>
      <c r="G91" s="910"/>
      <c r="H91" s="910"/>
      <c r="I91" s="910"/>
      <c r="J91" s="431">
        <v>207</v>
      </c>
      <c r="K91" s="633"/>
      <c r="L91" s="385">
        <f>Vkladani_dat!G45</f>
        <v>0</v>
      </c>
      <c r="M91" s="386"/>
      <c r="N91" s="386"/>
      <c r="O91" s="387"/>
      <c r="P91" s="149"/>
      <c r="Q91" s="897"/>
      <c r="R91" s="896"/>
      <c r="S91" s="896"/>
      <c r="T91" s="896"/>
      <c r="U91" s="896"/>
      <c r="V91" s="896"/>
      <c r="W91" s="896"/>
      <c r="X91" s="896"/>
      <c r="Y91" s="896"/>
      <c r="Z91" s="896"/>
      <c r="AA91" s="896"/>
      <c r="AB91" s="712"/>
      <c r="AC91" s="712"/>
      <c r="AD91" s="712"/>
      <c r="AE91" s="428"/>
      <c r="AF91" s="428"/>
      <c r="AG91" s="428"/>
      <c r="AH91" s="429"/>
    </row>
    <row r="92" spans="1:34" ht="6.75" customHeight="1" x14ac:dyDescent="0.25">
      <c r="A92" s="912"/>
      <c r="B92" s="910"/>
      <c r="C92" s="910"/>
      <c r="D92" s="910"/>
      <c r="E92" s="910"/>
      <c r="F92" s="910"/>
      <c r="G92" s="910"/>
      <c r="H92" s="910"/>
      <c r="I92" s="910"/>
      <c r="J92" s="633"/>
      <c r="K92" s="633"/>
      <c r="L92" s="386"/>
      <c r="M92" s="386"/>
      <c r="N92" s="386"/>
      <c r="O92" s="387"/>
      <c r="P92" s="149"/>
      <c r="Q92" s="895" t="s">
        <v>542</v>
      </c>
      <c r="R92" s="896"/>
      <c r="S92" s="896"/>
      <c r="T92" s="896"/>
      <c r="U92" s="896"/>
      <c r="V92" s="896"/>
      <c r="W92" s="896"/>
      <c r="X92" s="896"/>
      <c r="Y92" s="896"/>
      <c r="Z92" s="896"/>
      <c r="AA92" s="896"/>
      <c r="AB92" s="712">
        <v>410</v>
      </c>
      <c r="AC92" s="712"/>
      <c r="AD92" s="712"/>
      <c r="AE92" s="385">
        <f>Vkladani_dat!G82</f>
        <v>0</v>
      </c>
      <c r="AF92" s="428"/>
      <c r="AG92" s="428"/>
      <c r="AH92" s="429"/>
    </row>
    <row r="93" spans="1:34" ht="6.75" customHeight="1" x14ac:dyDescent="0.25">
      <c r="A93" s="912"/>
      <c r="B93" s="910"/>
      <c r="C93" s="910"/>
      <c r="D93" s="910"/>
      <c r="E93" s="910"/>
      <c r="F93" s="910"/>
      <c r="G93" s="910"/>
      <c r="H93" s="910"/>
      <c r="I93" s="910"/>
      <c r="J93" s="633"/>
      <c r="K93" s="633"/>
      <c r="L93" s="386"/>
      <c r="M93" s="386"/>
      <c r="N93" s="386"/>
      <c r="O93" s="387"/>
      <c r="P93" s="149"/>
      <c r="Q93" s="897"/>
      <c r="R93" s="896"/>
      <c r="S93" s="896"/>
      <c r="T93" s="896"/>
      <c r="U93" s="896"/>
      <c r="V93" s="896"/>
      <c r="W93" s="896"/>
      <c r="X93" s="896"/>
      <c r="Y93" s="896"/>
      <c r="Z93" s="896"/>
      <c r="AA93" s="896"/>
      <c r="AB93" s="712"/>
      <c r="AC93" s="712"/>
      <c r="AD93" s="712"/>
      <c r="AE93" s="428"/>
      <c r="AF93" s="428"/>
      <c r="AG93" s="428"/>
      <c r="AH93" s="429"/>
    </row>
    <row r="94" spans="1:34" ht="6.75" customHeight="1" x14ac:dyDescent="0.25">
      <c r="A94" s="912"/>
      <c r="B94" s="910"/>
      <c r="C94" s="910"/>
      <c r="D94" s="910"/>
      <c r="E94" s="910"/>
      <c r="F94" s="910"/>
      <c r="G94" s="910"/>
      <c r="H94" s="910"/>
      <c r="I94" s="910"/>
      <c r="J94" s="633"/>
      <c r="K94" s="633"/>
      <c r="L94" s="386"/>
      <c r="M94" s="386"/>
      <c r="N94" s="386"/>
      <c r="O94" s="387"/>
      <c r="P94" s="149"/>
      <c r="Q94" s="897"/>
      <c r="R94" s="896"/>
      <c r="S94" s="896"/>
      <c r="T94" s="896"/>
      <c r="U94" s="896"/>
      <c r="V94" s="896"/>
      <c r="W94" s="896"/>
      <c r="X94" s="896"/>
      <c r="Y94" s="896"/>
      <c r="Z94" s="896"/>
      <c r="AA94" s="896"/>
      <c r="AB94" s="712"/>
      <c r="AC94" s="712"/>
      <c r="AD94" s="712"/>
      <c r="AE94" s="428"/>
      <c r="AF94" s="428"/>
      <c r="AG94" s="428"/>
      <c r="AH94" s="429"/>
    </row>
    <row r="95" spans="1:34" ht="15" customHeight="1" x14ac:dyDescent="0.25">
      <c r="A95" s="912"/>
      <c r="B95" s="909" t="s">
        <v>490</v>
      </c>
      <c r="C95" s="909"/>
      <c r="D95" s="909"/>
      <c r="E95" s="909"/>
      <c r="F95" s="909"/>
      <c r="G95" s="909"/>
      <c r="H95" s="909"/>
      <c r="I95" s="909"/>
      <c r="J95" s="430">
        <v>208</v>
      </c>
      <c r="K95" s="431"/>
      <c r="L95" s="385">
        <f>Vkladani_dat!G46</f>
        <v>0</v>
      </c>
      <c r="M95" s="428"/>
      <c r="N95" s="428"/>
      <c r="O95" s="429"/>
      <c r="P95" s="149"/>
      <c r="Q95" s="895" t="s">
        <v>448</v>
      </c>
      <c r="R95" s="918"/>
      <c r="S95" s="918"/>
      <c r="T95" s="918"/>
      <c r="U95" s="918"/>
      <c r="V95" s="918"/>
      <c r="W95" s="918"/>
      <c r="X95" s="918"/>
      <c r="Y95" s="918"/>
      <c r="Z95" s="918"/>
      <c r="AA95" s="918"/>
      <c r="AB95" s="712">
        <v>411</v>
      </c>
      <c r="AC95" s="712"/>
      <c r="AD95" s="712"/>
      <c r="AE95" s="385">
        <f>Vkladani_dat!G83</f>
        <v>0</v>
      </c>
      <c r="AF95" s="428"/>
      <c r="AG95" s="428"/>
      <c r="AH95" s="429"/>
    </row>
    <row r="96" spans="1:34" ht="21.75" customHeight="1" thickBot="1" x14ac:dyDescent="0.3">
      <c r="A96" s="388" t="s">
        <v>444</v>
      </c>
      <c r="B96" s="379"/>
      <c r="C96" s="379"/>
      <c r="D96" s="379"/>
      <c r="E96" s="379"/>
      <c r="F96" s="379"/>
      <c r="G96" s="379"/>
      <c r="H96" s="379"/>
      <c r="I96" s="379"/>
      <c r="J96" s="883">
        <v>209</v>
      </c>
      <c r="K96" s="884"/>
      <c r="L96" s="885">
        <f>Vkladani_dat!G47</f>
        <v>0</v>
      </c>
      <c r="M96" s="886"/>
      <c r="N96" s="886"/>
      <c r="O96" s="887"/>
      <c r="P96" s="149"/>
      <c r="Q96" s="900" t="s">
        <v>447</v>
      </c>
      <c r="R96" s="901"/>
      <c r="S96" s="901"/>
      <c r="T96" s="901"/>
      <c r="U96" s="901"/>
      <c r="V96" s="901"/>
      <c r="W96" s="901"/>
      <c r="X96" s="901"/>
      <c r="Y96" s="901"/>
      <c r="Z96" s="901"/>
      <c r="AA96" s="901"/>
      <c r="AB96" s="902">
        <v>412</v>
      </c>
      <c r="AC96" s="902"/>
      <c r="AD96" s="902"/>
      <c r="AE96" s="885">
        <f>Vkladani_dat!G84</f>
        <v>0</v>
      </c>
      <c r="AF96" s="886"/>
      <c r="AG96" s="886"/>
      <c r="AH96" s="887"/>
    </row>
    <row r="97" spans="1:34" ht="7.9" customHeight="1" x14ac:dyDescent="0.25">
      <c r="A97" s="389"/>
      <c r="B97" s="390"/>
      <c r="C97" s="390"/>
      <c r="D97" s="390"/>
      <c r="E97" s="390"/>
      <c r="F97" s="390"/>
      <c r="G97" s="390"/>
      <c r="H97" s="390"/>
      <c r="I97" s="390"/>
      <c r="J97" s="390"/>
      <c r="K97" s="390"/>
      <c r="L97" s="390"/>
      <c r="M97" s="390"/>
      <c r="N97" s="390"/>
      <c r="O97" s="390"/>
      <c r="P97" s="149"/>
      <c r="Q97" s="891"/>
      <c r="R97" s="892"/>
      <c r="S97" s="892"/>
      <c r="T97" s="892"/>
      <c r="U97" s="892"/>
      <c r="V97" s="892"/>
      <c r="W97" s="892"/>
      <c r="X97" s="892"/>
      <c r="Y97" s="892"/>
      <c r="Z97" s="892"/>
      <c r="AA97" s="892"/>
      <c r="AB97" s="898"/>
      <c r="AC97" s="898"/>
      <c r="AD97" s="898"/>
      <c r="AE97" s="899"/>
      <c r="AF97" s="595"/>
      <c r="AG97" s="595"/>
      <c r="AH97" s="595"/>
    </row>
    <row r="98" spans="1:34" ht="8.25" customHeight="1" x14ac:dyDescent="0.25">
      <c r="A98" s="888"/>
      <c r="B98" s="889"/>
      <c r="C98" s="889"/>
      <c r="D98" s="889"/>
      <c r="E98" s="889"/>
      <c r="F98" s="889"/>
      <c r="G98" s="889"/>
      <c r="H98" s="889"/>
      <c r="I98" s="889"/>
      <c r="J98" s="890"/>
      <c r="K98" s="594"/>
      <c r="L98" s="761"/>
      <c r="M98" s="586"/>
      <c r="N98" s="586"/>
      <c r="O98" s="586"/>
      <c r="P98" s="149"/>
      <c r="Q98" s="888"/>
      <c r="R98" s="889"/>
      <c r="S98" s="889"/>
      <c r="T98" s="889"/>
      <c r="U98" s="889"/>
      <c r="V98" s="889"/>
      <c r="W98" s="889"/>
      <c r="X98" s="889"/>
      <c r="Y98" s="889"/>
      <c r="Z98" s="889"/>
      <c r="AA98" s="889"/>
      <c r="AB98" s="903"/>
      <c r="AC98" s="903"/>
      <c r="AD98" s="903"/>
      <c r="AE98" s="761"/>
      <c r="AF98" s="586"/>
      <c r="AG98" s="586"/>
      <c r="AH98" s="586"/>
    </row>
    <row r="99" spans="1:34" ht="5.25" customHeight="1" x14ac:dyDescent="0.25">
      <c r="A99" s="889"/>
      <c r="B99" s="889"/>
      <c r="C99" s="889"/>
      <c r="D99" s="889"/>
      <c r="E99" s="889"/>
      <c r="F99" s="889"/>
      <c r="G99" s="889"/>
      <c r="H99" s="889"/>
      <c r="I99" s="889"/>
      <c r="J99" s="594"/>
      <c r="K99" s="594"/>
      <c r="L99" s="586"/>
      <c r="M99" s="586"/>
      <c r="N99" s="586"/>
      <c r="O99" s="586"/>
      <c r="P99" s="149"/>
      <c r="Q99" s="888"/>
      <c r="R99" s="889"/>
      <c r="S99" s="889"/>
      <c r="T99" s="889"/>
      <c r="U99" s="889"/>
      <c r="V99" s="889"/>
      <c r="W99" s="889"/>
      <c r="X99" s="889"/>
      <c r="Y99" s="889"/>
      <c r="Z99" s="889"/>
      <c r="AA99" s="889"/>
      <c r="AB99" s="893"/>
      <c r="AC99" s="894"/>
      <c r="AD99" s="894"/>
      <c r="AE99" s="570"/>
      <c r="AF99" s="570"/>
      <c r="AG99" s="570"/>
      <c r="AH99" s="570"/>
    </row>
    <row r="100" spans="1:34" ht="3" hidden="1" customHeight="1" x14ac:dyDescent="0.25">
      <c r="A100" s="88"/>
      <c r="B100" s="88"/>
      <c r="C100" s="88"/>
      <c r="D100" s="88"/>
      <c r="E100" s="88"/>
      <c r="F100" s="88"/>
      <c r="G100" s="88"/>
      <c r="H100" s="88"/>
      <c r="I100" s="88"/>
      <c r="J100" s="89"/>
      <c r="K100" s="89"/>
      <c r="L100" s="90"/>
      <c r="M100" s="90"/>
      <c r="N100" s="90"/>
      <c r="O100" s="91"/>
      <c r="P100" s="149"/>
      <c r="Q100" s="889"/>
      <c r="R100" s="889"/>
      <c r="S100" s="889"/>
      <c r="T100" s="889"/>
      <c r="U100" s="889"/>
      <c r="V100" s="889"/>
      <c r="W100" s="889"/>
      <c r="X100" s="889"/>
      <c r="Y100" s="889"/>
      <c r="Z100" s="889"/>
      <c r="AA100" s="889"/>
      <c r="AB100" s="894"/>
      <c r="AC100" s="894"/>
      <c r="AD100" s="894"/>
      <c r="AE100" s="570"/>
      <c r="AF100" s="570"/>
      <c r="AG100" s="570"/>
      <c r="AH100" s="570"/>
    </row>
    <row r="101" spans="1:34" ht="1.9" customHeight="1" x14ac:dyDescent="0.25">
      <c r="A101" s="879"/>
      <c r="B101" s="880"/>
      <c r="C101" s="880"/>
      <c r="D101" s="880"/>
      <c r="E101" s="880"/>
      <c r="F101" s="880"/>
      <c r="G101" s="880"/>
      <c r="H101" s="14"/>
      <c r="I101" s="14"/>
      <c r="J101" s="14"/>
      <c r="K101" s="14"/>
      <c r="L101" s="14"/>
      <c r="M101" s="14"/>
      <c r="N101" s="14"/>
      <c r="O101" s="15"/>
      <c r="P101" s="149"/>
      <c r="Q101" s="146"/>
      <c r="R101" s="146"/>
      <c r="S101" s="146"/>
      <c r="T101" s="146"/>
      <c r="U101" s="146"/>
      <c r="V101" s="146"/>
      <c r="W101" s="146"/>
      <c r="X101" s="146"/>
      <c r="Y101" s="146"/>
      <c r="Z101" s="146"/>
      <c r="AA101" s="146"/>
      <c r="AB101" s="30"/>
      <c r="AC101" s="30"/>
      <c r="AD101" s="30"/>
      <c r="AE101" s="31"/>
      <c r="AF101" s="31"/>
      <c r="AG101" s="31"/>
      <c r="AH101" s="31"/>
    </row>
    <row r="102" spans="1:34" ht="9" customHeight="1" x14ac:dyDescent="0.25">
      <c r="A102" s="859" t="s">
        <v>378</v>
      </c>
      <c r="B102" s="881"/>
      <c r="C102" s="881"/>
      <c r="D102" s="881"/>
      <c r="E102" s="881"/>
      <c r="F102" s="881"/>
      <c r="G102" s="881"/>
      <c r="H102" s="881"/>
      <c r="I102" s="881"/>
      <c r="J102" s="881"/>
      <c r="K102" s="881"/>
      <c r="L102" s="881"/>
      <c r="M102" s="881"/>
      <c r="N102" s="881"/>
      <c r="O102" s="881"/>
      <c r="P102" s="149"/>
      <c r="Q102" s="882" t="s">
        <v>381</v>
      </c>
      <c r="R102" s="861"/>
      <c r="S102" s="861"/>
      <c r="T102" s="861"/>
      <c r="U102" s="861"/>
      <c r="V102" s="861"/>
      <c r="W102" s="861"/>
      <c r="X102" s="861"/>
      <c r="Y102" s="861"/>
      <c r="Z102" s="861"/>
      <c r="AA102" s="861"/>
      <c r="AB102" s="861"/>
      <c r="AC102" s="861"/>
      <c r="AD102" s="861"/>
      <c r="AE102" s="861"/>
      <c r="AF102" s="861"/>
      <c r="AG102" s="861"/>
      <c r="AH102" s="861"/>
    </row>
    <row r="103" spans="1:34" ht="7.9" customHeight="1" x14ac:dyDescent="0.25">
      <c r="A103" s="859" t="s">
        <v>379</v>
      </c>
      <c r="B103" s="859"/>
      <c r="C103" s="859"/>
      <c r="D103" s="859"/>
      <c r="E103" s="859"/>
      <c r="F103" s="859"/>
      <c r="G103" s="859"/>
      <c r="H103" s="859"/>
      <c r="I103" s="859"/>
      <c r="J103" s="859"/>
      <c r="K103" s="859"/>
      <c r="L103" s="859"/>
      <c r="M103" s="859"/>
      <c r="N103" s="859"/>
      <c r="O103" s="859"/>
      <c r="P103" s="149"/>
      <c r="Q103" s="860" t="s">
        <v>380</v>
      </c>
      <c r="R103" s="861"/>
      <c r="S103" s="861"/>
      <c r="T103" s="861"/>
      <c r="U103" s="861"/>
      <c r="V103" s="861"/>
      <c r="W103" s="861"/>
      <c r="X103" s="861"/>
      <c r="Y103" s="861"/>
      <c r="Z103" s="861"/>
      <c r="AA103" s="861"/>
      <c r="AB103" s="861"/>
      <c r="AC103" s="861"/>
      <c r="AD103" s="861"/>
      <c r="AE103" s="861"/>
      <c r="AF103" s="861"/>
      <c r="AG103" s="861"/>
      <c r="AH103" s="861"/>
    </row>
    <row r="104" spans="1:34" ht="11.25" customHeight="1" x14ac:dyDescent="0.25">
      <c r="A104" s="862"/>
      <c r="B104" s="459"/>
      <c r="C104" s="459"/>
      <c r="D104" s="459"/>
      <c r="E104" s="459"/>
      <c r="F104" s="459"/>
      <c r="G104" s="459"/>
      <c r="H104" s="459"/>
      <c r="I104" s="459"/>
      <c r="J104" s="459"/>
      <c r="K104" s="459"/>
      <c r="L104" s="459"/>
      <c r="M104" s="459"/>
      <c r="N104" s="459"/>
      <c r="O104" s="459"/>
      <c r="P104" s="149"/>
      <c r="Q104" s="863"/>
      <c r="R104" s="864"/>
      <c r="S104" s="864"/>
      <c r="T104" s="864"/>
      <c r="U104" s="864"/>
      <c r="V104" s="864"/>
      <c r="W104" s="864"/>
      <c r="X104" s="864"/>
      <c r="Y104" s="864"/>
      <c r="Z104" s="864"/>
      <c r="AA104" s="864"/>
      <c r="AB104" s="864"/>
      <c r="AC104" s="864"/>
      <c r="AD104" s="864"/>
      <c r="AE104" s="864"/>
      <c r="AF104" s="864"/>
      <c r="AG104" s="864"/>
      <c r="AH104" s="864"/>
    </row>
    <row r="105" spans="1:34" ht="6.75" customHeight="1" x14ac:dyDescent="0.25">
      <c r="A105" s="145"/>
      <c r="B105" s="16"/>
      <c r="C105" s="16"/>
      <c r="D105" s="16"/>
      <c r="E105" s="16"/>
      <c r="F105" s="459"/>
      <c r="G105" s="459"/>
      <c r="H105" s="459"/>
      <c r="I105" s="459"/>
      <c r="J105" s="459"/>
      <c r="K105" s="459"/>
      <c r="L105" s="459"/>
      <c r="M105" s="459"/>
      <c r="N105" s="459"/>
      <c r="O105" s="459"/>
      <c r="P105" s="149"/>
      <c r="Q105" s="859"/>
      <c r="R105" s="859"/>
      <c r="S105" s="859"/>
      <c r="T105" s="859"/>
      <c r="U105" s="859"/>
      <c r="V105" s="859"/>
      <c r="W105" s="859"/>
      <c r="X105" s="859"/>
      <c r="Y105" s="859"/>
      <c r="Z105" s="17"/>
      <c r="AA105" s="463"/>
      <c r="AB105" s="463"/>
      <c r="AC105" s="463"/>
      <c r="AD105" s="463"/>
      <c r="AE105" s="463"/>
      <c r="AF105" s="463"/>
      <c r="AG105" s="463"/>
      <c r="AH105" s="463"/>
    </row>
    <row r="106" spans="1:34" ht="1.5" hidden="1" customHeight="1" x14ac:dyDescent="0.25">
      <c r="A106" s="873"/>
      <c r="B106" s="873"/>
      <c r="C106" s="873"/>
      <c r="D106" s="873"/>
      <c r="E106" s="873"/>
      <c r="F106" s="873"/>
      <c r="G106" s="873"/>
      <c r="H106" s="873"/>
      <c r="I106" s="873"/>
      <c r="J106" s="873"/>
      <c r="K106" s="873"/>
      <c r="L106" s="873"/>
      <c r="M106" s="873"/>
      <c r="N106" s="873"/>
      <c r="O106" s="143"/>
      <c r="P106" s="149"/>
    </row>
    <row r="107" spans="1:34" ht="0.75" hidden="1" customHeight="1" x14ac:dyDescent="0.25">
      <c r="A107" s="873"/>
      <c r="B107" s="873"/>
      <c r="C107" s="873"/>
      <c r="D107" s="873"/>
      <c r="E107" s="873"/>
      <c r="F107" s="873"/>
      <c r="G107" s="873"/>
      <c r="H107" s="873"/>
      <c r="I107" s="873"/>
      <c r="J107" s="873"/>
      <c r="K107" s="873"/>
      <c r="L107" s="873"/>
      <c r="M107" s="873"/>
      <c r="N107" s="873"/>
      <c r="O107" s="143"/>
      <c r="P107" s="149"/>
      <c r="Q107" s="10"/>
      <c r="R107" s="10"/>
      <c r="S107" s="10"/>
      <c r="T107" s="10"/>
      <c r="U107" s="10"/>
      <c r="V107" s="10"/>
      <c r="W107" s="10"/>
      <c r="X107" s="10"/>
      <c r="Y107" s="10"/>
      <c r="Z107" s="10"/>
      <c r="AA107" s="10"/>
      <c r="AB107" s="10"/>
      <c r="AC107" s="10"/>
      <c r="AD107" s="10"/>
      <c r="AE107" s="10"/>
      <c r="AF107" s="10"/>
      <c r="AG107" s="10"/>
      <c r="AH107" s="10"/>
    </row>
    <row r="108" spans="1:34" ht="0.75" customHeight="1" thickBot="1" x14ac:dyDescent="0.3">
      <c r="A108" s="874"/>
      <c r="B108" s="874"/>
      <c r="C108" s="874"/>
      <c r="D108" s="874"/>
      <c r="E108" s="874"/>
      <c r="F108" s="874"/>
      <c r="G108" s="874"/>
      <c r="H108" s="874"/>
      <c r="I108" s="874"/>
      <c r="J108" s="874"/>
      <c r="K108" s="874"/>
      <c r="L108" s="874"/>
      <c r="M108" s="874"/>
      <c r="N108" s="874"/>
      <c r="O108" s="143"/>
      <c r="P108" s="149"/>
      <c r="Q108" s="875" t="s">
        <v>200</v>
      </c>
      <c r="R108" s="875"/>
      <c r="S108" s="875"/>
      <c r="T108" s="875"/>
      <c r="U108" s="875"/>
      <c r="V108" s="875"/>
      <c r="W108" s="875"/>
      <c r="X108" s="875"/>
      <c r="Y108" s="875"/>
      <c r="Z108" s="875"/>
      <c r="AA108" s="875"/>
      <c r="AB108" s="875"/>
      <c r="AC108" s="875"/>
      <c r="AD108" s="875"/>
      <c r="AE108" s="875"/>
      <c r="AF108" s="875"/>
      <c r="AG108" s="875"/>
      <c r="AH108" s="875"/>
    </row>
    <row r="109" spans="1:34" ht="11.45" customHeight="1" thickBot="1" x14ac:dyDescent="0.3">
      <c r="A109" s="877" t="s">
        <v>273</v>
      </c>
      <c r="B109" s="848"/>
      <c r="C109" s="848"/>
      <c r="D109" s="848"/>
      <c r="E109" s="848"/>
      <c r="F109" s="848"/>
      <c r="G109" s="848"/>
      <c r="H109" s="848"/>
      <c r="I109" s="878"/>
      <c r="J109" s="847" t="s">
        <v>265</v>
      </c>
      <c r="K109" s="878"/>
      <c r="L109" s="847" t="s">
        <v>62</v>
      </c>
      <c r="M109" s="848"/>
      <c r="N109" s="848"/>
      <c r="O109" s="849"/>
      <c r="P109" s="149"/>
      <c r="Q109" s="876"/>
      <c r="R109" s="876"/>
      <c r="S109" s="876"/>
      <c r="T109" s="876"/>
      <c r="U109" s="876"/>
      <c r="V109" s="876"/>
      <c r="W109" s="876"/>
      <c r="X109" s="876"/>
      <c r="Y109" s="876"/>
      <c r="Z109" s="876"/>
      <c r="AA109" s="876"/>
      <c r="AB109" s="876"/>
      <c r="AC109" s="876"/>
      <c r="AD109" s="876"/>
      <c r="AE109" s="876"/>
      <c r="AF109" s="876"/>
      <c r="AG109" s="876"/>
      <c r="AH109" s="876"/>
    </row>
    <row r="110" spans="1:34" ht="7.5" customHeight="1" x14ac:dyDescent="0.25">
      <c r="A110" s="519" t="s">
        <v>63</v>
      </c>
      <c r="B110" s="850"/>
      <c r="C110" s="850"/>
      <c r="D110" s="850"/>
      <c r="E110" s="850"/>
      <c r="F110" s="850"/>
      <c r="G110" s="850"/>
      <c r="H110" s="850"/>
      <c r="I110" s="851"/>
      <c r="J110" s="853">
        <v>1</v>
      </c>
      <c r="K110" s="851"/>
      <c r="L110" s="853">
        <v>2</v>
      </c>
      <c r="M110" s="850"/>
      <c r="N110" s="850"/>
      <c r="O110" s="865"/>
      <c r="P110" s="149"/>
      <c r="Q110" s="866"/>
      <c r="R110" s="867"/>
      <c r="S110" s="867"/>
      <c r="T110" s="867"/>
      <c r="U110" s="867"/>
      <c r="V110" s="867"/>
      <c r="W110" s="867"/>
      <c r="X110" s="867"/>
      <c r="Y110" s="867"/>
      <c r="Z110" s="868"/>
      <c r="AA110" s="869" t="s">
        <v>265</v>
      </c>
      <c r="AB110" s="867"/>
      <c r="AC110" s="870"/>
      <c r="AD110" s="869" t="s">
        <v>274</v>
      </c>
      <c r="AE110" s="867"/>
      <c r="AF110" s="867"/>
      <c r="AG110" s="867"/>
      <c r="AH110" s="871"/>
    </row>
    <row r="111" spans="1:34" ht="6.75" customHeight="1" x14ac:dyDescent="0.25">
      <c r="A111" s="720" t="s">
        <v>177</v>
      </c>
      <c r="B111" s="721"/>
      <c r="C111" s="721"/>
      <c r="D111" s="721"/>
      <c r="E111" s="721"/>
      <c r="F111" s="721"/>
      <c r="G111" s="721"/>
      <c r="H111" s="721"/>
      <c r="I111" s="722"/>
      <c r="J111" s="802">
        <v>413</v>
      </c>
      <c r="K111" s="825"/>
      <c r="L111" s="708">
        <f>Vkladani_dat!G85</f>
        <v>0</v>
      </c>
      <c r="M111" s="583"/>
      <c r="N111" s="583"/>
      <c r="O111" s="584"/>
      <c r="P111" s="149"/>
      <c r="Q111" s="519" t="s">
        <v>63</v>
      </c>
      <c r="R111" s="850"/>
      <c r="S111" s="850"/>
      <c r="T111" s="850"/>
      <c r="U111" s="850"/>
      <c r="V111" s="850"/>
      <c r="W111" s="850"/>
      <c r="X111" s="850"/>
      <c r="Y111" s="850"/>
      <c r="Z111" s="517"/>
      <c r="AA111" s="853">
        <v>1</v>
      </c>
      <c r="AB111" s="854"/>
      <c r="AC111" s="855"/>
      <c r="AD111" s="856">
        <v>2</v>
      </c>
      <c r="AE111" s="857"/>
      <c r="AF111" s="857"/>
      <c r="AG111" s="857"/>
      <c r="AH111" s="858"/>
    </row>
    <row r="112" spans="1:34" ht="5.25" customHeight="1" x14ac:dyDescent="0.25">
      <c r="A112" s="723"/>
      <c r="B112" s="724"/>
      <c r="C112" s="724"/>
      <c r="D112" s="724"/>
      <c r="E112" s="724"/>
      <c r="F112" s="724"/>
      <c r="G112" s="724"/>
      <c r="H112" s="724"/>
      <c r="I112" s="725"/>
      <c r="J112" s="826"/>
      <c r="K112" s="825"/>
      <c r="L112" s="585"/>
      <c r="M112" s="586"/>
      <c r="N112" s="586"/>
      <c r="O112" s="587"/>
      <c r="P112" s="149"/>
      <c r="Q112" s="822" t="s">
        <v>511</v>
      </c>
      <c r="R112" s="750"/>
      <c r="S112" s="750"/>
      <c r="T112" s="750"/>
      <c r="U112" s="750"/>
      <c r="V112" s="750"/>
      <c r="W112" s="750"/>
      <c r="X112" s="750"/>
      <c r="Y112" s="750"/>
      <c r="Z112" s="751"/>
      <c r="AA112" s="729">
        <v>701</v>
      </c>
      <c r="AB112" s="730"/>
      <c r="AC112" s="731"/>
      <c r="AD112" s="708">
        <f>Vkladani_dat!G136</f>
        <v>0</v>
      </c>
      <c r="AE112" s="738"/>
      <c r="AF112" s="738"/>
      <c r="AG112" s="738"/>
      <c r="AH112" s="739"/>
    </row>
    <row r="113" spans="1:34" ht="6.75" customHeight="1" x14ac:dyDescent="0.25">
      <c r="A113" s="726"/>
      <c r="B113" s="727"/>
      <c r="C113" s="727"/>
      <c r="D113" s="727"/>
      <c r="E113" s="727"/>
      <c r="F113" s="727"/>
      <c r="G113" s="727"/>
      <c r="H113" s="727"/>
      <c r="I113" s="728"/>
      <c r="J113" s="826"/>
      <c r="K113" s="825"/>
      <c r="L113" s="572"/>
      <c r="M113" s="573"/>
      <c r="N113" s="573"/>
      <c r="O113" s="574"/>
      <c r="P113" s="149"/>
      <c r="Q113" s="752"/>
      <c r="R113" s="753"/>
      <c r="S113" s="753"/>
      <c r="T113" s="753"/>
      <c r="U113" s="753"/>
      <c r="V113" s="753"/>
      <c r="W113" s="753"/>
      <c r="X113" s="753"/>
      <c r="Y113" s="753"/>
      <c r="Z113" s="754"/>
      <c r="AA113" s="732"/>
      <c r="AB113" s="733"/>
      <c r="AC113" s="734"/>
      <c r="AD113" s="740"/>
      <c r="AE113" s="741"/>
      <c r="AF113" s="741"/>
      <c r="AG113" s="741"/>
      <c r="AH113" s="742"/>
    </row>
    <row r="114" spans="1:34" ht="6.75" customHeight="1" x14ac:dyDescent="0.25">
      <c r="A114" s="830" t="s">
        <v>505</v>
      </c>
      <c r="B114" s="831"/>
      <c r="C114" s="831"/>
      <c r="D114" s="831"/>
      <c r="E114" s="831"/>
      <c r="F114" s="831"/>
      <c r="G114" s="831"/>
      <c r="H114" s="831"/>
      <c r="I114" s="832"/>
      <c r="J114" s="557">
        <v>414</v>
      </c>
      <c r="K114" s="559"/>
      <c r="L114" s="837">
        <f>Vkladani_dat!G86</f>
        <v>0</v>
      </c>
      <c r="M114" s="583"/>
      <c r="N114" s="583"/>
      <c r="O114" s="584"/>
      <c r="P114" s="149"/>
      <c r="Q114" s="755"/>
      <c r="R114" s="756"/>
      <c r="S114" s="756"/>
      <c r="T114" s="756"/>
      <c r="U114" s="756"/>
      <c r="V114" s="756"/>
      <c r="W114" s="756"/>
      <c r="X114" s="756"/>
      <c r="Y114" s="756"/>
      <c r="Z114" s="757"/>
      <c r="AA114" s="735"/>
      <c r="AB114" s="736"/>
      <c r="AC114" s="737"/>
      <c r="AD114" s="743"/>
      <c r="AE114" s="744"/>
      <c r="AF114" s="744"/>
      <c r="AG114" s="744"/>
      <c r="AH114" s="745"/>
    </row>
    <row r="115" spans="1:34" ht="3" customHeight="1" x14ac:dyDescent="0.25">
      <c r="A115" s="830"/>
      <c r="B115" s="831"/>
      <c r="C115" s="831"/>
      <c r="D115" s="831"/>
      <c r="E115" s="831"/>
      <c r="F115" s="831"/>
      <c r="G115" s="831"/>
      <c r="H115" s="831"/>
      <c r="I115" s="832"/>
      <c r="J115" s="560"/>
      <c r="K115" s="562"/>
      <c r="L115" s="585"/>
      <c r="M115" s="586"/>
      <c r="N115" s="586"/>
      <c r="O115" s="587"/>
      <c r="P115" s="149"/>
      <c r="Q115" s="822" t="s">
        <v>512</v>
      </c>
      <c r="R115" s="750"/>
      <c r="S115" s="750"/>
      <c r="T115" s="750"/>
      <c r="U115" s="750"/>
      <c r="V115" s="750"/>
      <c r="W115" s="750"/>
      <c r="X115" s="750"/>
      <c r="Y115" s="750"/>
      <c r="Z115" s="751"/>
      <c r="AA115" s="872">
        <v>702</v>
      </c>
      <c r="AB115" s="730"/>
      <c r="AC115" s="731"/>
      <c r="AD115" s="708">
        <f>Vkladani_dat!G137</f>
        <v>0</v>
      </c>
      <c r="AE115" s="738"/>
      <c r="AF115" s="738"/>
      <c r="AG115" s="738"/>
      <c r="AH115" s="739"/>
    </row>
    <row r="116" spans="1:34" ht="4.5" customHeight="1" x14ac:dyDescent="0.25">
      <c r="A116" s="830"/>
      <c r="B116" s="831"/>
      <c r="C116" s="831"/>
      <c r="D116" s="831"/>
      <c r="E116" s="831"/>
      <c r="F116" s="831"/>
      <c r="G116" s="831"/>
      <c r="H116" s="831"/>
      <c r="I116" s="832"/>
      <c r="J116" s="845"/>
      <c r="K116" s="846"/>
      <c r="L116" s="572"/>
      <c r="M116" s="573"/>
      <c r="N116" s="573"/>
      <c r="O116" s="574"/>
      <c r="P116" s="149"/>
      <c r="Q116" s="752"/>
      <c r="R116" s="753"/>
      <c r="S116" s="753"/>
      <c r="T116" s="753"/>
      <c r="U116" s="753"/>
      <c r="V116" s="753"/>
      <c r="W116" s="753"/>
      <c r="X116" s="753"/>
      <c r="Y116" s="753"/>
      <c r="Z116" s="754"/>
      <c r="AA116" s="732"/>
      <c r="AB116" s="733"/>
      <c r="AC116" s="734"/>
      <c r="AD116" s="740"/>
      <c r="AE116" s="741"/>
      <c r="AF116" s="741"/>
      <c r="AG116" s="741"/>
      <c r="AH116" s="742"/>
    </row>
    <row r="117" spans="1:34" ht="6" customHeight="1" x14ac:dyDescent="0.25">
      <c r="A117" s="852" t="s">
        <v>179</v>
      </c>
      <c r="B117" s="828"/>
      <c r="C117" s="828"/>
      <c r="D117" s="828"/>
      <c r="E117" s="828"/>
      <c r="F117" s="828"/>
      <c r="G117" s="828"/>
      <c r="H117" s="828"/>
      <c r="I117" s="829"/>
      <c r="J117" s="777">
        <v>415</v>
      </c>
      <c r="K117" s="562"/>
      <c r="L117" s="708">
        <f>Vkladani_dat!G87</f>
        <v>0</v>
      </c>
      <c r="M117" s="583"/>
      <c r="N117" s="583"/>
      <c r="O117" s="584"/>
      <c r="P117" s="149"/>
      <c r="Q117" s="755"/>
      <c r="R117" s="756"/>
      <c r="S117" s="756"/>
      <c r="T117" s="756"/>
      <c r="U117" s="756"/>
      <c r="V117" s="756"/>
      <c r="W117" s="756"/>
      <c r="X117" s="756"/>
      <c r="Y117" s="756"/>
      <c r="Z117" s="757"/>
      <c r="AA117" s="735"/>
      <c r="AB117" s="736"/>
      <c r="AC117" s="737"/>
      <c r="AD117" s="743"/>
      <c r="AE117" s="744"/>
      <c r="AF117" s="744"/>
      <c r="AG117" s="744"/>
      <c r="AH117" s="745"/>
    </row>
    <row r="118" spans="1:34" ht="6.75" customHeight="1" x14ac:dyDescent="0.25">
      <c r="A118" s="827"/>
      <c r="B118" s="828"/>
      <c r="C118" s="828"/>
      <c r="D118" s="828"/>
      <c r="E118" s="828"/>
      <c r="F118" s="828"/>
      <c r="G118" s="828"/>
      <c r="H118" s="828"/>
      <c r="I118" s="829"/>
      <c r="J118" s="560"/>
      <c r="K118" s="562"/>
      <c r="L118" s="585"/>
      <c r="M118" s="586"/>
      <c r="N118" s="586"/>
      <c r="O118" s="587"/>
      <c r="P118" s="149"/>
      <c r="Q118" s="822" t="s">
        <v>203</v>
      </c>
      <c r="R118" s="750"/>
      <c r="S118" s="750"/>
      <c r="T118" s="750"/>
      <c r="U118" s="750"/>
      <c r="V118" s="750"/>
      <c r="W118" s="750"/>
      <c r="X118" s="750"/>
      <c r="Y118" s="750"/>
      <c r="Z118" s="751"/>
      <c r="AA118" s="729">
        <v>703</v>
      </c>
      <c r="AB118" s="730"/>
      <c r="AC118" s="731"/>
      <c r="AD118" s="708">
        <f>Vkladani_dat!G138</f>
        <v>0</v>
      </c>
      <c r="AE118" s="738"/>
      <c r="AF118" s="738"/>
      <c r="AG118" s="738"/>
      <c r="AH118" s="739"/>
    </row>
    <row r="119" spans="1:34" ht="3" customHeight="1" x14ac:dyDescent="0.25">
      <c r="A119" s="827"/>
      <c r="B119" s="828"/>
      <c r="C119" s="828"/>
      <c r="D119" s="828"/>
      <c r="E119" s="828"/>
      <c r="F119" s="828"/>
      <c r="G119" s="828"/>
      <c r="H119" s="828"/>
      <c r="I119" s="829"/>
      <c r="J119" s="560"/>
      <c r="K119" s="562"/>
      <c r="L119" s="585"/>
      <c r="M119" s="586"/>
      <c r="N119" s="586"/>
      <c r="O119" s="587"/>
      <c r="P119" s="149"/>
      <c r="Q119" s="752"/>
      <c r="R119" s="753"/>
      <c r="S119" s="753"/>
      <c r="T119" s="753"/>
      <c r="U119" s="753"/>
      <c r="V119" s="753"/>
      <c r="W119" s="753"/>
      <c r="X119" s="753"/>
      <c r="Y119" s="753"/>
      <c r="Z119" s="754"/>
      <c r="AA119" s="732"/>
      <c r="AB119" s="733"/>
      <c r="AC119" s="734"/>
      <c r="AD119" s="740"/>
      <c r="AE119" s="741"/>
      <c r="AF119" s="741"/>
      <c r="AG119" s="741"/>
      <c r="AH119" s="742"/>
    </row>
    <row r="120" spans="1:34" ht="5.25" customHeight="1" x14ac:dyDescent="0.25">
      <c r="A120" s="827"/>
      <c r="B120" s="828"/>
      <c r="C120" s="828"/>
      <c r="D120" s="828"/>
      <c r="E120" s="828"/>
      <c r="F120" s="828"/>
      <c r="G120" s="828"/>
      <c r="H120" s="828"/>
      <c r="I120" s="829"/>
      <c r="J120" s="845"/>
      <c r="K120" s="846"/>
      <c r="L120" s="572"/>
      <c r="M120" s="573"/>
      <c r="N120" s="573"/>
      <c r="O120" s="574"/>
      <c r="P120" s="149"/>
      <c r="Q120" s="752"/>
      <c r="R120" s="753"/>
      <c r="S120" s="753"/>
      <c r="T120" s="753"/>
      <c r="U120" s="753"/>
      <c r="V120" s="753"/>
      <c r="W120" s="753"/>
      <c r="X120" s="753"/>
      <c r="Y120" s="753"/>
      <c r="Z120" s="754"/>
      <c r="AA120" s="732"/>
      <c r="AB120" s="733"/>
      <c r="AC120" s="734"/>
      <c r="AD120" s="740"/>
      <c r="AE120" s="741"/>
      <c r="AF120" s="741"/>
      <c r="AG120" s="741"/>
      <c r="AH120" s="742"/>
    </row>
    <row r="121" spans="1:34" ht="7.5" customHeight="1" x14ac:dyDescent="0.25">
      <c r="A121" s="548" t="s">
        <v>506</v>
      </c>
      <c r="B121" s="838"/>
      <c r="C121" s="838"/>
      <c r="D121" s="838"/>
      <c r="E121" s="838"/>
      <c r="F121" s="838"/>
      <c r="G121" s="838"/>
      <c r="H121" s="838"/>
      <c r="I121" s="839"/>
      <c r="J121" s="557">
        <v>416</v>
      </c>
      <c r="K121" s="834"/>
      <c r="L121" s="708">
        <f>Vkladani_dat!G88</f>
        <v>0</v>
      </c>
      <c r="M121" s="583"/>
      <c r="N121" s="583"/>
      <c r="O121" s="584"/>
      <c r="P121" s="149"/>
      <c r="Q121" s="755"/>
      <c r="R121" s="756"/>
      <c r="S121" s="756"/>
      <c r="T121" s="756"/>
      <c r="U121" s="756"/>
      <c r="V121" s="756"/>
      <c r="W121" s="756"/>
      <c r="X121" s="756"/>
      <c r="Y121" s="756"/>
      <c r="Z121" s="757"/>
      <c r="AA121" s="735"/>
      <c r="AB121" s="736"/>
      <c r="AC121" s="737"/>
      <c r="AD121" s="743"/>
      <c r="AE121" s="744"/>
      <c r="AF121" s="744"/>
      <c r="AG121" s="744"/>
      <c r="AH121" s="745"/>
    </row>
    <row r="122" spans="1:34" ht="6" customHeight="1" x14ac:dyDescent="0.25">
      <c r="A122" s="840"/>
      <c r="B122" s="841"/>
      <c r="C122" s="841"/>
      <c r="D122" s="841"/>
      <c r="E122" s="841"/>
      <c r="F122" s="841"/>
      <c r="G122" s="841"/>
      <c r="H122" s="841"/>
      <c r="I122" s="842"/>
      <c r="J122" s="835"/>
      <c r="K122" s="836"/>
      <c r="L122" s="572"/>
      <c r="M122" s="573"/>
      <c r="N122" s="573"/>
      <c r="O122" s="574"/>
      <c r="P122" s="149"/>
      <c r="Q122" s="822" t="s">
        <v>204</v>
      </c>
      <c r="R122" s="750"/>
      <c r="S122" s="750"/>
      <c r="T122" s="750"/>
      <c r="U122" s="750"/>
      <c r="V122" s="750"/>
      <c r="W122" s="750"/>
      <c r="X122" s="750"/>
      <c r="Y122" s="750"/>
      <c r="Z122" s="751"/>
      <c r="AA122" s="729">
        <v>704</v>
      </c>
      <c r="AB122" s="730"/>
      <c r="AC122" s="731"/>
      <c r="AD122" s="708">
        <f>Vkladani_dat!G139</f>
        <v>0</v>
      </c>
      <c r="AE122" s="738"/>
      <c r="AF122" s="738"/>
      <c r="AG122" s="738"/>
      <c r="AH122" s="739"/>
    </row>
    <row r="123" spans="1:34" ht="6" customHeight="1" x14ac:dyDescent="0.25">
      <c r="A123" s="816" t="s">
        <v>180</v>
      </c>
      <c r="B123" s="817"/>
      <c r="C123" s="817"/>
      <c r="D123" s="817"/>
      <c r="E123" s="817"/>
      <c r="F123" s="817"/>
      <c r="G123" s="817"/>
      <c r="H123" s="817"/>
      <c r="I123" s="818"/>
      <c r="J123" s="833">
        <v>417</v>
      </c>
      <c r="K123" s="834"/>
      <c r="L123" s="837">
        <f>Vkladani_dat!G89</f>
        <v>0</v>
      </c>
      <c r="M123" s="583"/>
      <c r="N123" s="583"/>
      <c r="O123" s="584"/>
      <c r="P123" s="149"/>
      <c r="Q123" s="752"/>
      <c r="R123" s="753"/>
      <c r="S123" s="753"/>
      <c r="T123" s="753"/>
      <c r="U123" s="753"/>
      <c r="V123" s="753"/>
      <c r="W123" s="753"/>
      <c r="X123" s="753"/>
      <c r="Y123" s="753"/>
      <c r="Z123" s="754"/>
      <c r="AA123" s="732"/>
      <c r="AB123" s="733"/>
      <c r="AC123" s="734"/>
      <c r="AD123" s="740"/>
      <c r="AE123" s="741"/>
      <c r="AF123" s="741"/>
      <c r="AG123" s="741"/>
      <c r="AH123" s="742"/>
    </row>
    <row r="124" spans="1:34" ht="14.25" customHeight="1" x14ac:dyDescent="0.25">
      <c r="A124" s="819"/>
      <c r="B124" s="820"/>
      <c r="C124" s="820"/>
      <c r="D124" s="820"/>
      <c r="E124" s="820"/>
      <c r="F124" s="820"/>
      <c r="G124" s="820"/>
      <c r="H124" s="820"/>
      <c r="I124" s="821"/>
      <c r="J124" s="835"/>
      <c r="K124" s="836"/>
      <c r="L124" s="572"/>
      <c r="M124" s="573"/>
      <c r="N124" s="573"/>
      <c r="O124" s="574"/>
      <c r="P124" s="149"/>
      <c r="Q124" s="755"/>
      <c r="R124" s="756"/>
      <c r="S124" s="756"/>
      <c r="T124" s="756"/>
      <c r="U124" s="756"/>
      <c r="V124" s="756"/>
      <c r="W124" s="756"/>
      <c r="X124" s="756"/>
      <c r="Y124" s="756"/>
      <c r="Z124" s="757"/>
      <c r="AA124" s="735"/>
      <c r="AB124" s="736"/>
      <c r="AC124" s="737"/>
      <c r="AD124" s="743"/>
      <c r="AE124" s="744"/>
      <c r="AF124" s="744"/>
      <c r="AG124" s="744"/>
      <c r="AH124" s="745"/>
    </row>
    <row r="125" spans="1:34" ht="6.75" customHeight="1" x14ac:dyDescent="0.25">
      <c r="A125" s="548" t="s">
        <v>507</v>
      </c>
      <c r="B125" s="838"/>
      <c r="C125" s="838"/>
      <c r="D125" s="838"/>
      <c r="E125" s="838"/>
      <c r="F125" s="838"/>
      <c r="G125" s="838"/>
      <c r="H125" s="838"/>
      <c r="I125" s="839"/>
      <c r="J125" s="557">
        <v>418</v>
      </c>
      <c r="K125" s="579"/>
      <c r="L125" s="708">
        <f>Vkladani_dat!G90</f>
        <v>0</v>
      </c>
      <c r="M125" s="583"/>
      <c r="N125" s="583"/>
      <c r="O125" s="584"/>
      <c r="P125" s="149"/>
      <c r="Q125" s="822" t="s">
        <v>205</v>
      </c>
      <c r="R125" s="750"/>
      <c r="S125" s="750"/>
      <c r="T125" s="750"/>
      <c r="U125" s="750"/>
      <c r="V125" s="750"/>
      <c r="W125" s="750"/>
      <c r="X125" s="750"/>
      <c r="Y125" s="750"/>
      <c r="Z125" s="751"/>
      <c r="AA125" s="729">
        <v>705</v>
      </c>
      <c r="AB125" s="730"/>
      <c r="AC125" s="731"/>
      <c r="AD125" s="708">
        <f>Vkladani_dat!G140</f>
        <v>0</v>
      </c>
      <c r="AE125" s="738"/>
      <c r="AF125" s="738"/>
      <c r="AG125" s="738"/>
      <c r="AH125" s="739"/>
    </row>
    <row r="126" spans="1:34" ht="6.75" customHeight="1" x14ac:dyDescent="0.25">
      <c r="A126" s="840"/>
      <c r="B126" s="841"/>
      <c r="C126" s="841"/>
      <c r="D126" s="841"/>
      <c r="E126" s="841"/>
      <c r="F126" s="841"/>
      <c r="G126" s="841"/>
      <c r="H126" s="841"/>
      <c r="I126" s="842"/>
      <c r="J126" s="563"/>
      <c r="K126" s="565"/>
      <c r="L126" s="572"/>
      <c r="M126" s="573"/>
      <c r="N126" s="573"/>
      <c r="O126" s="574"/>
      <c r="P126" s="149"/>
      <c r="Q126" s="752"/>
      <c r="R126" s="753"/>
      <c r="S126" s="753"/>
      <c r="T126" s="753"/>
      <c r="U126" s="753"/>
      <c r="V126" s="753"/>
      <c r="W126" s="753"/>
      <c r="X126" s="753"/>
      <c r="Y126" s="753"/>
      <c r="Z126" s="754"/>
      <c r="AA126" s="732"/>
      <c r="AB126" s="733"/>
      <c r="AC126" s="734"/>
      <c r="AD126" s="740"/>
      <c r="AE126" s="741"/>
      <c r="AF126" s="741"/>
      <c r="AG126" s="741"/>
      <c r="AH126" s="742"/>
    </row>
    <row r="127" spans="1:34" ht="4.5" customHeight="1" x14ac:dyDescent="0.25">
      <c r="A127" s="843" t="s">
        <v>508</v>
      </c>
      <c r="B127" s="609"/>
      <c r="C127" s="609"/>
      <c r="D127" s="609"/>
      <c r="E127" s="609"/>
      <c r="F127" s="609"/>
      <c r="G127" s="609"/>
      <c r="H127" s="609"/>
      <c r="I127" s="610"/>
      <c r="J127" s="557">
        <v>419</v>
      </c>
      <c r="K127" s="559"/>
      <c r="L127" s="837">
        <f>Vkladani_dat!G91</f>
        <v>0</v>
      </c>
      <c r="M127" s="583"/>
      <c r="N127" s="583"/>
      <c r="O127" s="584"/>
      <c r="P127" s="149"/>
      <c r="Q127" s="755"/>
      <c r="R127" s="756"/>
      <c r="S127" s="756"/>
      <c r="T127" s="756"/>
      <c r="U127" s="756"/>
      <c r="V127" s="756"/>
      <c r="W127" s="756"/>
      <c r="X127" s="756"/>
      <c r="Y127" s="756"/>
      <c r="Z127" s="757"/>
      <c r="AA127" s="735"/>
      <c r="AB127" s="736"/>
      <c r="AC127" s="737"/>
      <c r="AD127" s="743"/>
      <c r="AE127" s="744"/>
      <c r="AF127" s="744"/>
      <c r="AG127" s="744"/>
      <c r="AH127" s="745"/>
    </row>
    <row r="128" spans="1:34" ht="9" customHeight="1" x14ac:dyDescent="0.25">
      <c r="A128" s="844"/>
      <c r="B128" s="611"/>
      <c r="C128" s="611"/>
      <c r="D128" s="611"/>
      <c r="E128" s="611"/>
      <c r="F128" s="611"/>
      <c r="G128" s="611"/>
      <c r="H128" s="611"/>
      <c r="I128" s="612"/>
      <c r="J128" s="560"/>
      <c r="K128" s="562"/>
      <c r="L128" s="585"/>
      <c r="M128" s="586"/>
      <c r="N128" s="586"/>
      <c r="O128" s="587"/>
      <c r="P128" s="149"/>
      <c r="Q128" s="822" t="s">
        <v>275</v>
      </c>
      <c r="R128" s="750"/>
      <c r="S128" s="750"/>
      <c r="T128" s="750"/>
      <c r="U128" s="750"/>
      <c r="V128" s="750"/>
      <c r="W128" s="750"/>
      <c r="X128" s="750"/>
      <c r="Y128" s="750"/>
      <c r="Z128" s="751"/>
      <c r="AA128" s="729">
        <v>706</v>
      </c>
      <c r="AB128" s="730"/>
      <c r="AC128" s="731"/>
      <c r="AD128" s="708">
        <f>Vkladani_dat!G141</f>
        <v>0</v>
      </c>
      <c r="AE128" s="738"/>
      <c r="AF128" s="738"/>
      <c r="AG128" s="738"/>
      <c r="AH128" s="739"/>
    </row>
    <row r="129" spans="1:34" ht="3" customHeight="1" x14ac:dyDescent="0.25">
      <c r="A129" s="844"/>
      <c r="B129" s="611"/>
      <c r="C129" s="611"/>
      <c r="D129" s="611"/>
      <c r="E129" s="611"/>
      <c r="F129" s="611"/>
      <c r="G129" s="611"/>
      <c r="H129" s="611"/>
      <c r="I129" s="612"/>
      <c r="J129" s="845"/>
      <c r="K129" s="846"/>
      <c r="L129" s="572"/>
      <c r="M129" s="573"/>
      <c r="N129" s="573"/>
      <c r="O129" s="574"/>
      <c r="P129" s="149"/>
      <c r="Q129" s="752"/>
      <c r="R129" s="753"/>
      <c r="S129" s="753"/>
      <c r="T129" s="753"/>
      <c r="U129" s="753"/>
      <c r="V129" s="753"/>
      <c r="W129" s="753"/>
      <c r="X129" s="753"/>
      <c r="Y129" s="753"/>
      <c r="Z129" s="754"/>
      <c r="AA129" s="732"/>
      <c r="AB129" s="733"/>
      <c r="AC129" s="734"/>
      <c r="AD129" s="740"/>
      <c r="AE129" s="741"/>
      <c r="AF129" s="741"/>
      <c r="AG129" s="741"/>
      <c r="AH129" s="742"/>
    </row>
    <row r="130" spans="1:34" ht="6.75" customHeight="1" x14ac:dyDescent="0.25">
      <c r="A130" s="548" t="s">
        <v>509</v>
      </c>
      <c r="B130" s="750"/>
      <c r="C130" s="750"/>
      <c r="D130" s="750"/>
      <c r="E130" s="750"/>
      <c r="F130" s="750"/>
      <c r="G130" s="750"/>
      <c r="H130" s="750"/>
      <c r="I130" s="751"/>
      <c r="J130" s="557">
        <v>420</v>
      </c>
      <c r="K130" s="559"/>
      <c r="L130" s="585">
        <f>Vkladani_dat!G92</f>
        <v>0</v>
      </c>
      <c r="M130" s="586"/>
      <c r="N130" s="586"/>
      <c r="O130" s="587"/>
      <c r="P130" s="149"/>
      <c r="Q130" s="755"/>
      <c r="R130" s="756"/>
      <c r="S130" s="756"/>
      <c r="T130" s="756"/>
      <c r="U130" s="756"/>
      <c r="V130" s="756"/>
      <c r="W130" s="756"/>
      <c r="X130" s="756"/>
      <c r="Y130" s="756"/>
      <c r="Z130" s="757"/>
      <c r="AA130" s="735"/>
      <c r="AB130" s="736"/>
      <c r="AC130" s="737"/>
      <c r="AD130" s="743"/>
      <c r="AE130" s="744"/>
      <c r="AF130" s="744"/>
      <c r="AG130" s="744"/>
      <c r="AH130" s="745"/>
    </row>
    <row r="131" spans="1:34" ht="6" customHeight="1" x14ac:dyDescent="0.25">
      <c r="A131" s="755"/>
      <c r="B131" s="756"/>
      <c r="C131" s="756"/>
      <c r="D131" s="756"/>
      <c r="E131" s="756"/>
      <c r="F131" s="756"/>
      <c r="G131" s="756"/>
      <c r="H131" s="756"/>
      <c r="I131" s="757"/>
      <c r="J131" s="845"/>
      <c r="K131" s="846"/>
      <c r="L131" s="572"/>
      <c r="M131" s="573"/>
      <c r="N131" s="573"/>
      <c r="O131" s="574"/>
      <c r="P131" s="149"/>
      <c r="Q131" s="823" t="s">
        <v>206</v>
      </c>
      <c r="R131" s="750"/>
      <c r="S131" s="750"/>
      <c r="T131" s="750"/>
      <c r="U131" s="750"/>
      <c r="V131" s="750"/>
      <c r="W131" s="750"/>
      <c r="X131" s="750"/>
      <c r="Y131" s="750"/>
      <c r="Z131" s="751"/>
      <c r="AA131" s="729">
        <v>707</v>
      </c>
      <c r="AB131" s="730"/>
      <c r="AC131" s="731"/>
      <c r="AD131" s="708">
        <f>Vkladani_dat!G142</f>
        <v>0</v>
      </c>
      <c r="AE131" s="738"/>
      <c r="AF131" s="738"/>
      <c r="AG131" s="738"/>
      <c r="AH131" s="739"/>
    </row>
    <row r="132" spans="1:34" ht="3.75" customHeight="1" x14ac:dyDescent="0.25">
      <c r="A132" s="548" t="s">
        <v>184</v>
      </c>
      <c r="B132" s="750"/>
      <c r="C132" s="750"/>
      <c r="D132" s="750"/>
      <c r="E132" s="750"/>
      <c r="F132" s="750"/>
      <c r="G132" s="750"/>
      <c r="H132" s="750"/>
      <c r="I132" s="751"/>
      <c r="J132" s="824">
        <v>421</v>
      </c>
      <c r="K132" s="825"/>
      <c r="L132" s="783" t="str">
        <f>IF(Vkladani_dat!G93=1,"ý","o")</f>
        <v>o</v>
      </c>
      <c r="M132" s="785" t="s">
        <v>276</v>
      </c>
      <c r="N132" s="783" t="str">
        <f>IF(Vkladani_dat!G93=0,"ý","o")</f>
        <v>ý</v>
      </c>
      <c r="O132" s="787" t="s">
        <v>277</v>
      </c>
      <c r="P132" s="149"/>
      <c r="Q132" s="752"/>
      <c r="R132" s="753"/>
      <c r="S132" s="753"/>
      <c r="T132" s="753"/>
      <c r="U132" s="753"/>
      <c r="V132" s="753"/>
      <c r="W132" s="753"/>
      <c r="X132" s="753"/>
      <c r="Y132" s="753"/>
      <c r="Z132" s="754"/>
      <c r="AA132" s="732"/>
      <c r="AB132" s="733"/>
      <c r="AC132" s="734"/>
      <c r="AD132" s="740"/>
      <c r="AE132" s="741"/>
      <c r="AF132" s="741"/>
      <c r="AG132" s="741"/>
      <c r="AH132" s="742"/>
    </row>
    <row r="133" spans="1:34" ht="9.75" customHeight="1" x14ac:dyDescent="0.25">
      <c r="A133" s="755"/>
      <c r="B133" s="756"/>
      <c r="C133" s="756"/>
      <c r="D133" s="756"/>
      <c r="E133" s="756"/>
      <c r="F133" s="756"/>
      <c r="G133" s="756"/>
      <c r="H133" s="756"/>
      <c r="I133" s="757"/>
      <c r="J133" s="826"/>
      <c r="K133" s="825"/>
      <c r="L133" s="784"/>
      <c r="M133" s="786"/>
      <c r="N133" s="784"/>
      <c r="O133" s="788"/>
      <c r="P133" s="149"/>
      <c r="Q133" s="755"/>
      <c r="R133" s="756"/>
      <c r="S133" s="756"/>
      <c r="T133" s="756"/>
      <c r="U133" s="756"/>
      <c r="V133" s="756"/>
      <c r="W133" s="756"/>
      <c r="X133" s="756"/>
      <c r="Y133" s="756"/>
      <c r="Z133" s="757"/>
      <c r="AA133" s="735"/>
      <c r="AB133" s="736"/>
      <c r="AC133" s="737"/>
      <c r="AD133" s="743"/>
      <c r="AE133" s="744"/>
      <c r="AF133" s="744"/>
      <c r="AG133" s="744"/>
      <c r="AH133" s="745"/>
    </row>
    <row r="134" spans="1:34" ht="9.75" customHeight="1" x14ac:dyDescent="0.25">
      <c r="A134" s="827" t="s">
        <v>185</v>
      </c>
      <c r="B134" s="828"/>
      <c r="C134" s="828"/>
      <c r="D134" s="828"/>
      <c r="E134" s="828"/>
      <c r="F134" s="828"/>
      <c r="G134" s="828"/>
      <c r="H134" s="828"/>
      <c r="I134" s="829"/>
      <c r="J134" s="802">
        <v>422</v>
      </c>
      <c r="K134" s="803"/>
      <c r="L134" s="99" t="str">
        <f>IF(Vkladani_dat!G94=1,"ý","o")</f>
        <v>o</v>
      </c>
      <c r="M134" s="100" t="s">
        <v>276</v>
      </c>
      <c r="N134" s="102" t="str">
        <f>IF(Vkladani_dat!G94=0,"ý","o")</f>
        <v>ý</v>
      </c>
      <c r="O134" s="101" t="s">
        <v>277</v>
      </c>
      <c r="P134" s="149"/>
      <c r="Q134" s="720" t="s">
        <v>207</v>
      </c>
      <c r="R134" s="750"/>
      <c r="S134" s="750"/>
      <c r="T134" s="750"/>
      <c r="U134" s="750"/>
      <c r="V134" s="750"/>
      <c r="W134" s="750"/>
      <c r="X134" s="750"/>
      <c r="Y134" s="750"/>
      <c r="Z134" s="751"/>
      <c r="AA134" s="729">
        <v>708</v>
      </c>
      <c r="AB134" s="730"/>
      <c r="AC134" s="731"/>
      <c r="AD134" s="708">
        <f>Vkladani_dat!G143</f>
        <v>0</v>
      </c>
      <c r="AE134" s="738"/>
      <c r="AF134" s="738"/>
      <c r="AG134" s="738"/>
      <c r="AH134" s="739"/>
    </row>
    <row r="135" spans="1:34" ht="6" customHeight="1" x14ac:dyDescent="0.25">
      <c r="A135" s="796" t="s">
        <v>510</v>
      </c>
      <c r="B135" s="797"/>
      <c r="C135" s="797"/>
      <c r="D135" s="797"/>
      <c r="E135" s="797"/>
      <c r="F135" s="797"/>
      <c r="G135" s="797"/>
      <c r="H135" s="797"/>
      <c r="I135" s="797"/>
      <c r="J135" s="647">
        <v>423</v>
      </c>
      <c r="K135" s="647"/>
      <c r="L135" s="648">
        <f>Vkladani_dat!G95</f>
        <v>0</v>
      </c>
      <c r="M135" s="806"/>
      <c r="N135" s="806"/>
      <c r="O135" s="807"/>
      <c r="P135" s="149"/>
      <c r="Q135" s="752"/>
      <c r="R135" s="753"/>
      <c r="S135" s="753"/>
      <c r="T135" s="753"/>
      <c r="U135" s="753"/>
      <c r="V135" s="753"/>
      <c r="W135" s="753"/>
      <c r="X135" s="753"/>
      <c r="Y135" s="753"/>
      <c r="Z135" s="754"/>
      <c r="AA135" s="732"/>
      <c r="AB135" s="733"/>
      <c r="AC135" s="734"/>
      <c r="AD135" s="740"/>
      <c r="AE135" s="741"/>
      <c r="AF135" s="741"/>
      <c r="AG135" s="741"/>
      <c r="AH135" s="742"/>
    </row>
    <row r="136" spans="1:34" ht="3.75" customHeight="1" x14ac:dyDescent="0.25">
      <c r="A136" s="798"/>
      <c r="B136" s="799"/>
      <c r="C136" s="799"/>
      <c r="D136" s="799"/>
      <c r="E136" s="799"/>
      <c r="F136" s="799"/>
      <c r="G136" s="799"/>
      <c r="H136" s="799"/>
      <c r="I136" s="799"/>
      <c r="J136" s="804"/>
      <c r="K136" s="804"/>
      <c r="L136" s="808"/>
      <c r="M136" s="809"/>
      <c r="N136" s="809"/>
      <c r="O136" s="810"/>
      <c r="P136" s="149"/>
      <c r="Q136" s="755"/>
      <c r="R136" s="756"/>
      <c r="S136" s="756"/>
      <c r="T136" s="756"/>
      <c r="U136" s="756"/>
      <c r="V136" s="756"/>
      <c r="W136" s="756"/>
      <c r="X136" s="756"/>
      <c r="Y136" s="756"/>
      <c r="Z136" s="757"/>
      <c r="AA136" s="735"/>
      <c r="AB136" s="736"/>
      <c r="AC136" s="737"/>
      <c r="AD136" s="743"/>
      <c r="AE136" s="744"/>
      <c r="AF136" s="744"/>
      <c r="AG136" s="744"/>
      <c r="AH136" s="745"/>
    </row>
    <row r="137" spans="1:34" ht="3" customHeight="1" thickBot="1" x14ac:dyDescent="0.3">
      <c r="A137" s="800"/>
      <c r="B137" s="801"/>
      <c r="C137" s="801"/>
      <c r="D137" s="801"/>
      <c r="E137" s="801"/>
      <c r="F137" s="801"/>
      <c r="G137" s="801"/>
      <c r="H137" s="801"/>
      <c r="I137" s="801"/>
      <c r="J137" s="805"/>
      <c r="K137" s="805"/>
      <c r="L137" s="811"/>
      <c r="M137" s="811"/>
      <c r="N137" s="811"/>
      <c r="O137" s="812"/>
      <c r="P137" s="149"/>
      <c r="Q137" s="720" t="s">
        <v>208</v>
      </c>
      <c r="R137" s="750"/>
      <c r="S137" s="750"/>
      <c r="T137" s="750"/>
      <c r="U137" s="750"/>
      <c r="V137" s="750"/>
      <c r="W137" s="750"/>
      <c r="X137" s="750"/>
      <c r="Y137" s="750"/>
      <c r="Z137" s="751"/>
      <c r="AA137" s="729">
        <v>709</v>
      </c>
      <c r="AB137" s="730"/>
      <c r="AC137" s="731"/>
      <c r="AD137" s="708">
        <f>Vkladani_dat!G144</f>
        <v>0</v>
      </c>
      <c r="AE137" s="738"/>
      <c r="AF137" s="738"/>
      <c r="AG137" s="738"/>
      <c r="AH137" s="739"/>
    </row>
    <row r="138" spans="1:34" ht="6.75" customHeight="1" x14ac:dyDescent="0.25">
      <c r="A138" s="813" t="s">
        <v>187</v>
      </c>
      <c r="B138" s="814"/>
      <c r="C138" s="814"/>
      <c r="D138" s="814"/>
      <c r="E138" s="814"/>
      <c r="F138" s="814"/>
      <c r="G138" s="814"/>
      <c r="H138" s="814"/>
      <c r="I138" s="814"/>
      <c r="J138" s="401"/>
      <c r="K138" s="401"/>
      <c r="L138" s="401"/>
      <c r="M138" s="401"/>
      <c r="N138" s="401"/>
      <c r="O138" s="401"/>
      <c r="P138" s="149"/>
      <c r="Q138" s="752"/>
      <c r="R138" s="753"/>
      <c r="S138" s="753"/>
      <c r="T138" s="753"/>
      <c r="U138" s="753"/>
      <c r="V138" s="753"/>
      <c r="W138" s="753"/>
      <c r="X138" s="753"/>
      <c r="Y138" s="753"/>
      <c r="Z138" s="754"/>
      <c r="AA138" s="732"/>
      <c r="AB138" s="733"/>
      <c r="AC138" s="734"/>
      <c r="AD138" s="740"/>
      <c r="AE138" s="741"/>
      <c r="AF138" s="741"/>
      <c r="AG138" s="741"/>
      <c r="AH138" s="742"/>
    </row>
    <row r="139" spans="1:34" ht="6" customHeight="1" thickBot="1" x14ac:dyDescent="0.3">
      <c r="A139" s="814"/>
      <c r="B139" s="814"/>
      <c r="C139" s="814"/>
      <c r="D139" s="814"/>
      <c r="E139" s="814"/>
      <c r="F139" s="814"/>
      <c r="G139" s="814"/>
      <c r="H139" s="814"/>
      <c r="I139" s="814"/>
      <c r="J139" s="401"/>
      <c r="K139" s="401"/>
      <c r="L139" s="401"/>
      <c r="M139" s="401"/>
      <c r="N139" s="401"/>
      <c r="O139" s="401"/>
      <c r="P139" s="149"/>
      <c r="Q139" s="755"/>
      <c r="R139" s="756"/>
      <c r="S139" s="756"/>
      <c r="T139" s="756"/>
      <c r="U139" s="756"/>
      <c r="V139" s="756"/>
      <c r="W139" s="756"/>
      <c r="X139" s="756"/>
      <c r="Y139" s="756"/>
      <c r="Z139" s="757"/>
      <c r="AA139" s="735"/>
      <c r="AB139" s="736"/>
      <c r="AC139" s="737"/>
      <c r="AD139" s="743"/>
      <c r="AE139" s="744"/>
      <c r="AF139" s="744"/>
      <c r="AG139" s="744"/>
      <c r="AH139" s="745"/>
    </row>
    <row r="140" spans="1:34" ht="6" customHeight="1" x14ac:dyDescent="0.25">
      <c r="A140" s="789"/>
      <c r="B140" s="790"/>
      <c r="C140" s="790"/>
      <c r="D140" s="790"/>
      <c r="E140" s="790"/>
      <c r="F140" s="790"/>
      <c r="G140" s="790"/>
      <c r="H140" s="790"/>
      <c r="I140" s="790"/>
      <c r="J140" s="793" t="s">
        <v>265</v>
      </c>
      <c r="K140" s="794"/>
      <c r="L140" s="395" t="s">
        <v>62</v>
      </c>
      <c r="M140" s="396"/>
      <c r="N140" s="396"/>
      <c r="O140" s="397"/>
      <c r="P140" s="149"/>
      <c r="Q140" s="720" t="s">
        <v>209</v>
      </c>
      <c r="R140" s="750"/>
      <c r="S140" s="750"/>
      <c r="T140" s="750"/>
      <c r="U140" s="750"/>
      <c r="V140" s="750"/>
      <c r="W140" s="750"/>
      <c r="X140" s="750"/>
      <c r="Y140" s="750"/>
      <c r="Z140" s="751"/>
      <c r="AA140" s="729">
        <v>710</v>
      </c>
      <c r="AB140" s="730"/>
      <c r="AC140" s="731"/>
      <c r="AD140" s="708">
        <f>Vkladani_dat!G145</f>
        <v>0</v>
      </c>
      <c r="AE140" s="738"/>
      <c r="AF140" s="738"/>
      <c r="AG140" s="738"/>
      <c r="AH140" s="739"/>
    </row>
    <row r="141" spans="1:34" ht="6.75" customHeight="1" x14ac:dyDescent="0.25">
      <c r="A141" s="791"/>
      <c r="B141" s="792"/>
      <c r="C141" s="792"/>
      <c r="D141" s="792"/>
      <c r="E141" s="792"/>
      <c r="F141" s="792"/>
      <c r="G141" s="792"/>
      <c r="H141" s="792"/>
      <c r="I141" s="792"/>
      <c r="J141" s="795"/>
      <c r="K141" s="795"/>
      <c r="L141" s="435"/>
      <c r="M141" s="435"/>
      <c r="N141" s="435"/>
      <c r="O141" s="815"/>
      <c r="P141" s="149"/>
      <c r="Q141" s="755"/>
      <c r="R141" s="756"/>
      <c r="S141" s="756"/>
      <c r="T141" s="756"/>
      <c r="U141" s="756"/>
      <c r="V141" s="756"/>
      <c r="W141" s="756"/>
      <c r="X141" s="756"/>
      <c r="Y141" s="756"/>
      <c r="Z141" s="757"/>
      <c r="AA141" s="735"/>
      <c r="AB141" s="736"/>
      <c r="AC141" s="737"/>
      <c r="AD141" s="743"/>
      <c r="AE141" s="744"/>
      <c r="AF141" s="744"/>
      <c r="AG141" s="744"/>
      <c r="AH141" s="745"/>
    </row>
    <row r="142" spans="1:34" ht="6" customHeight="1" x14ac:dyDescent="0.25">
      <c r="A142" s="1123" t="s">
        <v>63</v>
      </c>
      <c r="B142" s="1121"/>
      <c r="C142" s="1121"/>
      <c r="D142" s="1121"/>
      <c r="E142" s="1121"/>
      <c r="F142" s="1121"/>
      <c r="G142" s="1121"/>
      <c r="H142" s="1121"/>
      <c r="I142" s="1121"/>
      <c r="J142" s="1121">
        <v>1</v>
      </c>
      <c r="K142" s="1121"/>
      <c r="L142" s="1120">
        <v>2</v>
      </c>
      <c r="M142" s="1121"/>
      <c r="N142" s="1121"/>
      <c r="O142" s="1122"/>
      <c r="P142" s="149"/>
      <c r="Q142" s="720" t="s">
        <v>513</v>
      </c>
      <c r="R142" s="721"/>
      <c r="S142" s="721"/>
      <c r="T142" s="721"/>
      <c r="U142" s="721"/>
      <c r="V142" s="721"/>
      <c r="W142" s="721"/>
      <c r="X142" s="721"/>
      <c r="Y142" s="721"/>
      <c r="Z142" s="722"/>
      <c r="AA142" s="729">
        <v>711</v>
      </c>
      <c r="AB142" s="775"/>
      <c r="AC142" s="776"/>
      <c r="AD142" s="708">
        <f>Vkladani_dat!G146</f>
        <v>0</v>
      </c>
      <c r="AE142" s="758"/>
      <c r="AF142" s="758"/>
      <c r="AG142" s="758"/>
      <c r="AH142" s="759"/>
    </row>
    <row r="143" spans="1:34" ht="6" customHeight="1" x14ac:dyDescent="0.25">
      <c r="A143" s="1123"/>
      <c r="B143" s="1121"/>
      <c r="C143" s="1121"/>
      <c r="D143" s="1121"/>
      <c r="E143" s="1121"/>
      <c r="F143" s="1121"/>
      <c r="G143" s="1121"/>
      <c r="H143" s="1121"/>
      <c r="I143" s="1121"/>
      <c r="J143" s="1121"/>
      <c r="K143" s="1121"/>
      <c r="L143" s="435" t="s">
        <v>276</v>
      </c>
      <c r="M143" s="1124"/>
      <c r="N143" s="435" t="s">
        <v>277</v>
      </c>
      <c r="O143" s="1126"/>
      <c r="P143" s="149"/>
      <c r="Q143" s="723"/>
      <c r="R143" s="724"/>
      <c r="S143" s="724"/>
      <c r="T143" s="724"/>
      <c r="U143" s="724"/>
      <c r="V143" s="724"/>
      <c r="W143" s="724"/>
      <c r="X143" s="724"/>
      <c r="Y143" s="724"/>
      <c r="Z143" s="725"/>
      <c r="AA143" s="777"/>
      <c r="AB143" s="778"/>
      <c r="AC143" s="779"/>
      <c r="AD143" s="760"/>
      <c r="AE143" s="761"/>
      <c r="AF143" s="761"/>
      <c r="AG143" s="761"/>
      <c r="AH143" s="762"/>
    </row>
    <row r="144" spans="1:34" ht="6" customHeight="1" x14ac:dyDescent="0.25">
      <c r="A144" s="915"/>
      <c r="B144" s="914"/>
      <c r="C144" s="914"/>
      <c r="D144" s="914"/>
      <c r="E144" s="914"/>
      <c r="F144" s="914"/>
      <c r="G144" s="914"/>
      <c r="H144" s="914"/>
      <c r="I144" s="914"/>
      <c r="J144" s="914"/>
      <c r="K144" s="914"/>
      <c r="L144" s="1125"/>
      <c r="M144" s="1125"/>
      <c r="N144" s="1125"/>
      <c r="O144" s="1127"/>
      <c r="P144" s="149"/>
      <c r="Q144" s="726"/>
      <c r="R144" s="727"/>
      <c r="S144" s="727"/>
      <c r="T144" s="727"/>
      <c r="U144" s="727"/>
      <c r="V144" s="727"/>
      <c r="W144" s="727"/>
      <c r="X144" s="727"/>
      <c r="Y144" s="727"/>
      <c r="Z144" s="728"/>
      <c r="AA144" s="780"/>
      <c r="AB144" s="781"/>
      <c r="AC144" s="782"/>
      <c r="AD144" s="763"/>
      <c r="AE144" s="764"/>
      <c r="AF144" s="764"/>
      <c r="AG144" s="764"/>
      <c r="AH144" s="765"/>
    </row>
    <row r="145" spans="1:34" ht="6" customHeight="1" x14ac:dyDescent="0.25">
      <c r="A145" s="747" t="s">
        <v>188</v>
      </c>
      <c r="B145" s="748"/>
      <c r="C145" s="748"/>
      <c r="D145" s="748"/>
      <c r="E145" s="748"/>
      <c r="F145" s="748"/>
      <c r="G145" s="748"/>
      <c r="H145" s="748"/>
      <c r="I145" s="748"/>
      <c r="J145" s="430">
        <v>501</v>
      </c>
      <c r="K145" s="746"/>
      <c r="L145" s="772" t="str">
        <f>IF(Vkladani_dat!G100=1,"ý","o")</f>
        <v>o</v>
      </c>
      <c r="M145" s="773"/>
      <c r="N145" s="772" t="str">
        <f>IF(Vkladani_dat!G100=0,"ý","o")</f>
        <v>ý</v>
      </c>
      <c r="O145" s="774"/>
      <c r="P145" s="149"/>
      <c r="Q145" s="720" t="s">
        <v>211</v>
      </c>
      <c r="R145" s="750"/>
      <c r="S145" s="750"/>
      <c r="T145" s="750"/>
      <c r="U145" s="750"/>
      <c r="V145" s="750"/>
      <c r="W145" s="750"/>
      <c r="X145" s="750"/>
      <c r="Y145" s="750"/>
      <c r="Z145" s="751"/>
      <c r="AA145" s="557">
        <v>712</v>
      </c>
      <c r="AB145" s="730"/>
      <c r="AC145" s="731"/>
      <c r="AD145" s="708">
        <f>Vkladani_dat!G147</f>
        <v>0</v>
      </c>
      <c r="AE145" s="738"/>
      <c r="AF145" s="738"/>
      <c r="AG145" s="738"/>
      <c r="AH145" s="739"/>
    </row>
    <row r="146" spans="1:34" ht="6" customHeight="1" x14ac:dyDescent="0.25">
      <c r="A146" s="749"/>
      <c r="B146" s="748"/>
      <c r="C146" s="748"/>
      <c r="D146" s="748"/>
      <c r="E146" s="748"/>
      <c r="F146" s="748"/>
      <c r="G146" s="748"/>
      <c r="H146" s="748"/>
      <c r="I146" s="748"/>
      <c r="J146" s="746"/>
      <c r="K146" s="746"/>
      <c r="L146" s="773"/>
      <c r="M146" s="773"/>
      <c r="N146" s="773"/>
      <c r="O146" s="774"/>
      <c r="P146" s="149"/>
      <c r="Q146" s="752"/>
      <c r="R146" s="753"/>
      <c r="S146" s="753"/>
      <c r="T146" s="753"/>
      <c r="U146" s="753"/>
      <c r="V146" s="753"/>
      <c r="W146" s="753"/>
      <c r="X146" s="753"/>
      <c r="Y146" s="753"/>
      <c r="Z146" s="754"/>
      <c r="AA146" s="732"/>
      <c r="AB146" s="733"/>
      <c r="AC146" s="734"/>
      <c r="AD146" s="740"/>
      <c r="AE146" s="741"/>
      <c r="AF146" s="741"/>
      <c r="AG146" s="741"/>
      <c r="AH146" s="742"/>
    </row>
    <row r="147" spans="1:34" ht="4.9000000000000004" customHeight="1" x14ac:dyDescent="0.25">
      <c r="A147" s="747" t="s">
        <v>189</v>
      </c>
      <c r="B147" s="748"/>
      <c r="C147" s="748"/>
      <c r="D147" s="748"/>
      <c r="E147" s="748"/>
      <c r="F147" s="748"/>
      <c r="G147" s="748"/>
      <c r="H147" s="748"/>
      <c r="I147" s="748"/>
      <c r="J147" s="430">
        <v>502</v>
      </c>
      <c r="K147" s="746"/>
      <c r="L147" s="772" t="str">
        <f>IF(Vkladani_dat!G101=1,"ý","o")</f>
        <v>o</v>
      </c>
      <c r="M147" s="773"/>
      <c r="N147" s="772" t="str">
        <f>IF(Vkladani_dat!G101=0,"ý","o")</f>
        <v>ý</v>
      </c>
      <c r="O147" s="774"/>
      <c r="P147" s="149"/>
      <c r="Q147" s="755"/>
      <c r="R147" s="756"/>
      <c r="S147" s="756"/>
      <c r="T147" s="756"/>
      <c r="U147" s="756"/>
      <c r="V147" s="756"/>
      <c r="W147" s="756"/>
      <c r="X147" s="756"/>
      <c r="Y147" s="756"/>
      <c r="Z147" s="757"/>
      <c r="AA147" s="735"/>
      <c r="AB147" s="736"/>
      <c r="AC147" s="737"/>
      <c r="AD147" s="743"/>
      <c r="AE147" s="744"/>
      <c r="AF147" s="744"/>
      <c r="AG147" s="744"/>
      <c r="AH147" s="745"/>
    </row>
    <row r="148" spans="1:34" ht="7.5" customHeight="1" x14ac:dyDescent="0.25">
      <c r="A148" s="749"/>
      <c r="B148" s="748"/>
      <c r="C148" s="748"/>
      <c r="D148" s="748"/>
      <c r="E148" s="748"/>
      <c r="F148" s="748"/>
      <c r="G148" s="748"/>
      <c r="H148" s="748"/>
      <c r="I148" s="748"/>
      <c r="J148" s="746"/>
      <c r="K148" s="746"/>
      <c r="L148" s="773"/>
      <c r="M148" s="773"/>
      <c r="N148" s="773"/>
      <c r="O148" s="774"/>
      <c r="P148" s="149"/>
      <c r="Q148" s="720" t="s">
        <v>212</v>
      </c>
      <c r="R148" s="750"/>
      <c r="S148" s="750"/>
      <c r="T148" s="750"/>
      <c r="U148" s="750"/>
      <c r="V148" s="750"/>
      <c r="W148" s="750"/>
      <c r="X148" s="750"/>
      <c r="Y148" s="750"/>
      <c r="Z148" s="751"/>
      <c r="AA148" s="729">
        <v>713</v>
      </c>
      <c r="AB148" s="730"/>
      <c r="AC148" s="731"/>
      <c r="AD148" s="708">
        <f>Vkladani_dat!G148</f>
        <v>0</v>
      </c>
      <c r="AE148" s="738"/>
      <c r="AF148" s="738"/>
      <c r="AG148" s="738"/>
      <c r="AH148" s="739"/>
    </row>
    <row r="149" spans="1:34" ht="6" customHeight="1" x14ac:dyDescent="0.25">
      <c r="A149" s="766" t="s">
        <v>417</v>
      </c>
      <c r="B149" s="896" t="s">
        <v>466</v>
      </c>
      <c r="C149" s="274"/>
      <c r="D149" s="274"/>
      <c r="E149" s="274"/>
      <c r="F149" s="274"/>
      <c r="G149" s="274"/>
      <c r="H149" s="274"/>
      <c r="I149" s="274"/>
      <c r="J149" s="430">
        <v>503</v>
      </c>
      <c r="K149" s="746"/>
      <c r="L149" s="554">
        <f>Vkladani_dat!G102</f>
        <v>0</v>
      </c>
      <c r="M149" s="428"/>
      <c r="N149" s="428"/>
      <c r="O149" s="429"/>
      <c r="P149" s="149"/>
      <c r="Q149" s="752"/>
      <c r="R149" s="753"/>
      <c r="S149" s="753"/>
      <c r="T149" s="753"/>
      <c r="U149" s="753"/>
      <c r="V149" s="753"/>
      <c r="W149" s="753"/>
      <c r="X149" s="753"/>
      <c r="Y149" s="753"/>
      <c r="Z149" s="754"/>
      <c r="AA149" s="732"/>
      <c r="AB149" s="733"/>
      <c r="AC149" s="734"/>
      <c r="AD149" s="740"/>
      <c r="AE149" s="741"/>
      <c r="AF149" s="741"/>
      <c r="AG149" s="741"/>
      <c r="AH149" s="742"/>
    </row>
    <row r="150" spans="1:34" ht="7.5" customHeight="1" x14ac:dyDescent="0.25">
      <c r="A150" s="767"/>
      <c r="B150" s="274"/>
      <c r="C150" s="274"/>
      <c r="D150" s="274"/>
      <c r="E150" s="274"/>
      <c r="F150" s="274"/>
      <c r="G150" s="274"/>
      <c r="H150" s="274"/>
      <c r="I150" s="274"/>
      <c r="J150" s="746"/>
      <c r="K150" s="746"/>
      <c r="L150" s="428"/>
      <c r="M150" s="428"/>
      <c r="N150" s="428"/>
      <c r="O150" s="429"/>
      <c r="P150" s="149"/>
      <c r="Q150" s="755"/>
      <c r="R150" s="756"/>
      <c r="S150" s="756"/>
      <c r="T150" s="756"/>
      <c r="U150" s="756"/>
      <c r="V150" s="756"/>
      <c r="W150" s="756"/>
      <c r="X150" s="756"/>
      <c r="Y150" s="756"/>
      <c r="Z150" s="757"/>
      <c r="AA150" s="735"/>
      <c r="AB150" s="736"/>
      <c r="AC150" s="737"/>
      <c r="AD150" s="743"/>
      <c r="AE150" s="744"/>
      <c r="AF150" s="744"/>
      <c r="AG150" s="744"/>
      <c r="AH150" s="745"/>
    </row>
    <row r="151" spans="1:34" ht="5.25" customHeight="1" x14ac:dyDescent="0.25">
      <c r="A151" s="767"/>
      <c r="B151" s="918" t="s">
        <v>467</v>
      </c>
      <c r="C151" s="924"/>
      <c r="D151" s="924"/>
      <c r="E151" s="924"/>
      <c r="F151" s="924"/>
      <c r="G151" s="924"/>
      <c r="H151" s="924"/>
      <c r="I151" s="924"/>
      <c r="J151" s="617">
        <v>504</v>
      </c>
      <c r="K151" s="431"/>
      <c r="L151" s="554">
        <f>Vkladani_dat!G103</f>
        <v>0</v>
      </c>
      <c r="M151" s="386"/>
      <c r="N151" s="386"/>
      <c r="O151" s="387"/>
      <c r="P151" s="149"/>
      <c r="Q151" s="720" t="s">
        <v>213</v>
      </c>
      <c r="R151" s="721"/>
      <c r="S151" s="721"/>
      <c r="T151" s="721"/>
      <c r="U151" s="721"/>
      <c r="V151" s="721"/>
      <c r="W151" s="721"/>
      <c r="X151" s="721"/>
      <c r="Y151" s="721"/>
      <c r="Z151" s="722"/>
      <c r="AA151" s="430">
        <v>714</v>
      </c>
      <c r="AB151" s="617"/>
      <c r="AC151" s="617"/>
      <c r="AD151" s="695">
        <f>Vkladani_dat!G149</f>
        <v>0</v>
      </c>
      <c r="AE151" s="696"/>
      <c r="AF151" s="696"/>
      <c r="AG151" s="696"/>
      <c r="AH151" s="697"/>
    </row>
    <row r="152" spans="1:34" ht="5.25" customHeight="1" x14ac:dyDescent="0.25">
      <c r="A152" s="767"/>
      <c r="B152" s="924"/>
      <c r="C152" s="924"/>
      <c r="D152" s="924"/>
      <c r="E152" s="924"/>
      <c r="F152" s="924"/>
      <c r="G152" s="924"/>
      <c r="H152" s="924"/>
      <c r="I152" s="924"/>
      <c r="J152" s="431"/>
      <c r="K152" s="431"/>
      <c r="L152" s="386"/>
      <c r="M152" s="386"/>
      <c r="N152" s="386"/>
      <c r="O152" s="387"/>
      <c r="P152" s="149"/>
      <c r="Q152" s="723"/>
      <c r="R152" s="724"/>
      <c r="S152" s="724"/>
      <c r="T152" s="724"/>
      <c r="U152" s="724"/>
      <c r="V152" s="724"/>
      <c r="W152" s="724"/>
      <c r="X152" s="724"/>
      <c r="Y152" s="724"/>
      <c r="Z152" s="725"/>
      <c r="AA152" s="617"/>
      <c r="AB152" s="617"/>
      <c r="AC152" s="617"/>
      <c r="AD152" s="698"/>
      <c r="AE152" s="696"/>
      <c r="AF152" s="696"/>
      <c r="AG152" s="696"/>
      <c r="AH152" s="697"/>
    </row>
    <row r="153" spans="1:34" ht="3.75" customHeight="1" x14ac:dyDescent="0.25">
      <c r="A153" s="767"/>
      <c r="B153" s="924"/>
      <c r="C153" s="924"/>
      <c r="D153" s="924"/>
      <c r="E153" s="924"/>
      <c r="F153" s="924"/>
      <c r="G153" s="924"/>
      <c r="H153" s="924"/>
      <c r="I153" s="924"/>
      <c r="J153" s="431"/>
      <c r="K153" s="431"/>
      <c r="L153" s="386"/>
      <c r="M153" s="386"/>
      <c r="N153" s="386"/>
      <c r="O153" s="387"/>
      <c r="P153" s="149"/>
      <c r="Q153" s="726"/>
      <c r="R153" s="727"/>
      <c r="S153" s="727"/>
      <c r="T153" s="727"/>
      <c r="U153" s="727"/>
      <c r="V153" s="727"/>
      <c r="W153" s="727"/>
      <c r="X153" s="727"/>
      <c r="Y153" s="727"/>
      <c r="Z153" s="728"/>
      <c r="AA153" s="617"/>
      <c r="AB153" s="617"/>
      <c r="AC153" s="617"/>
      <c r="AD153" s="698"/>
      <c r="AE153" s="696"/>
      <c r="AF153" s="696"/>
      <c r="AG153" s="696"/>
      <c r="AH153" s="697"/>
    </row>
    <row r="154" spans="1:34" ht="6.6" customHeight="1" x14ac:dyDescent="0.25">
      <c r="A154" s="767"/>
      <c r="B154" s="924"/>
      <c r="C154" s="924"/>
      <c r="D154" s="924"/>
      <c r="E154" s="924"/>
      <c r="F154" s="924"/>
      <c r="G154" s="924"/>
      <c r="H154" s="924"/>
      <c r="I154" s="924"/>
      <c r="J154" s="633"/>
      <c r="K154" s="633"/>
      <c r="L154" s="386"/>
      <c r="M154" s="386"/>
      <c r="N154" s="386"/>
      <c r="O154" s="387"/>
      <c r="P154" s="149"/>
      <c r="Q154" s="691" t="s">
        <v>214</v>
      </c>
      <c r="R154" s="692"/>
      <c r="S154" s="692"/>
      <c r="T154" s="692"/>
      <c r="U154" s="692"/>
      <c r="V154" s="692"/>
      <c r="W154" s="692"/>
      <c r="X154" s="692"/>
      <c r="Y154" s="692"/>
      <c r="Z154" s="627"/>
      <c r="AA154" s="430">
        <v>715</v>
      </c>
      <c r="AB154" s="617"/>
      <c r="AC154" s="617"/>
      <c r="AD154" s="695">
        <f>Vkladani_dat!G150</f>
        <v>0</v>
      </c>
      <c r="AE154" s="696"/>
      <c r="AF154" s="696"/>
      <c r="AG154" s="696"/>
      <c r="AH154" s="697"/>
    </row>
    <row r="155" spans="1:34" ht="7.9" customHeight="1" x14ac:dyDescent="0.25">
      <c r="A155" s="767"/>
      <c r="B155" s="914" t="s">
        <v>465</v>
      </c>
      <c r="C155" s="346"/>
      <c r="D155" s="346"/>
      <c r="E155" s="346"/>
      <c r="F155" s="346"/>
      <c r="G155" s="346"/>
      <c r="H155" s="346"/>
      <c r="I155" s="346"/>
      <c r="J155" s="431">
        <v>505</v>
      </c>
      <c r="K155" s="633"/>
      <c r="L155" s="428">
        <f>Vkladani_dat!G104</f>
        <v>0</v>
      </c>
      <c r="M155" s="386"/>
      <c r="N155" s="386"/>
      <c r="O155" s="387"/>
      <c r="P155" s="149"/>
      <c r="Q155" s="693"/>
      <c r="R155" s="694"/>
      <c r="S155" s="694"/>
      <c r="T155" s="694"/>
      <c r="U155" s="694"/>
      <c r="V155" s="694"/>
      <c r="W155" s="694"/>
      <c r="X155" s="694"/>
      <c r="Y155" s="694"/>
      <c r="Z155" s="630"/>
      <c r="AA155" s="617"/>
      <c r="AB155" s="617"/>
      <c r="AC155" s="617"/>
      <c r="AD155" s="698"/>
      <c r="AE155" s="696"/>
      <c r="AF155" s="696"/>
      <c r="AG155" s="696"/>
      <c r="AH155" s="697"/>
    </row>
    <row r="156" spans="1:34" ht="5.25" customHeight="1" x14ac:dyDescent="0.25">
      <c r="A156" s="767"/>
      <c r="B156" s="346"/>
      <c r="C156" s="346"/>
      <c r="D156" s="346"/>
      <c r="E156" s="346"/>
      <c r="F156" s="346"/>
      <c r="G156" s="346"/>
      <c r="H156" s="346"/>
      <c r="I156" s="346"/>
      <c r="J156" s="633"/>
      <c r="K156" s="633"/>
      <c r="L156" s="386"/>
      <c r="M156" s="386"/>
      <c r="N156" s="386"/>
      <c r="O156" s="387"/>
      <c r="P156" s="149"/>
      <c r="Q156" s="691" t="s">
        <v>215</v>
      </c>
      <c r="R156" s="692"/>
      <c r="S156" s="692"/>
      <c r="T156" s="692"/>
      <c r="U156" s="692"/>
      <c r="V156" s="692"/>
      <c r="W156" s="692"/>
      <c r="X156" s="692"/>
      <c r="Y156" s="692"/>
      <c r="Z156" s="627"/>
      <c r="AA156" s="430">
        <v>716</v>
      </c>
      <c r="AB156" s="617"/>
      <c r="AC156" s="617"/>
      <c r="AD156" s="695">
        <f>Vkladani_dat!G151</f>
        <v>0</v>
      </c>
      <c r="AE156" s="696"/>
      <c r="AF156" s="696"/>
      <c r="AG156" s="696"/>
      <c r="AH156" s="697"/>
    </row>
    <row r="157" spans="1:34" ht="7.5" customHeight="1" x14ac:dyDescent="0.25">
      <c r="A157" s="767"/>
      <c r="B157" s="770" t="s">
        <v>468</v>
      </c>
      <c r="C157" s="914"/>
      <c r="D157" s="914"/>
      <c r="E157" s="914"/>
      <c r="F157" s="914"/>
      <c r="G157" s="914"/>
      <c r="H157" s="914"/>
      <c r="I157" s="914"/>
      <c r="J157" s="617">
        <v>506</v>
      </c>
      <c r="K157" s="431"/>
      <c r="L157" s="554">
        <f>Vkladani_dat!G105</f>
        <v>0</v>
      </c>
      <c r="M157" s="428"/>
      <c r="N157" s="428"/>
      <c r="O157" s="429"/>
      <c r="P157" s="149"/>
      <c r="Q157" s="693"/>
      <c r="R157" s="694"/>
      <c r="S157" s="694"/>
      <c r="T157" s="694"/>
      <c r="U157" s="694"/>
      <c r="V157" s="694"/>
      <c r="W157" s="694"/>
      <c r="X157" s="694"/>
      <c r="Y157" s="694"/>
      <c r="Z157" s="630"/>
      <c r="AA157" s="617"/>
      <c r="AB157" s="617"/>
      <c r="AC157" s="617"/>
      <c r="AD157" s="698"/>
      <c r="AE157" s="696"/>
      <c r="AF157" s="696"/>
      <c r="AG157" s="696"/>
      <c r="AH157" s="697"/>
    </row>
    <row r="158" spans="1:34" ht="6.75" customHeight="1" x14ac:dyDescent="0.25">
      <c r="A158" s="767"/>
      <c r="B158" s="914"/>
      <c r="C158" s="914"/>
      <c r="D158" s="914"/>
      <c r="E158" s="914"/>
      <c r="F158" s="914"/>
      <c r="G158" s="914"/>
      <c r="H158" s="914"/>
      <c r="I158" s="914"/>
      <c r="J158" s="431"/>
      <c r="K158" s="431"/>
      <c r="L158" s="428"/>
      <c r="M158" s="428"/>
      <c r="N158" s="428"/>
      <c r="O158" s="429"/>
      <c r="P158" s="149"/>
      <c r="Q158" s="691" t="s">
        <v>207</v>
      </c>
      <c r="R158" s="692"/>
      <c r="S158" s="692"/>
      <c r="T158" s="692"/>
      <c r="U158" s="692"/>
      <c r="V158" s="692"/>
      <c r="W158" s="692"/>
      <c r="X158" s="692"/>
      <c r="Y158" s="692"/>
      <c r="Z158" s="627"/>
      <c r="AA158" s="430">
        <v>717</v>
      </c>
      <c r="AB158" s="617"/>
      <c r="AC158" s="617"/>
      <c r="AD158" s="695">
        <f>Vkladani_dat!G152</f>
        <v>0</v>
      </c>
      <c r="AE158" s="696"/>
      <c r="AF158" s="696"/>
      <c r="AG158" s="696"/>
      <c r="AH158" s="697"/>
    </row>
    <row r="159" spans="1:34" ht="6" customHeight="1" x14ac:dyDescent="0.25">
      <c r="A159" s="767"/>
      <c r="B159" s="769" t="s">
        <v>469</v>
      </c>
      <c r="C159" s="328"/>
      <c r="D159" s="328"/>
      <c r="E159" s="328"/>
      <c r="F159" s="328"/>
      <c r="G159" s="328"/>
      <c r="H159" s="328"/>
      <c r="I159" s="328"/>
      <c r="J159" s="617">
        <v>507</v>
      </c>
      <c r="K159" s="431"/>
      <c r="L159" s="554">
        <f>Vkladani_dat!G106</f>
        <v>0</v>
      </c>
      <c r="M159" s="428"/>
      <c r="N159" s="428"/>
      <c r="O159" s="429"/>
      <c r="P159" s="149"/>
      <c r="Q159" s="693"/>
      <c r="R159" s="694"/>
      <c r="S159" s="694"/>
      <c r="T159" s="694"/>
      <c r="U159" s="694"/>
      <c r="V159" s="694"/>
      <c r="W159" s="694"/>
      <c r="X159" s="694"/>
      <c r="Y159" s="694"/>
      <c r="Z159" s="630"/>
      <c r="AA159" s="617"/>
      <c r="AB159" s="617"/>
      <c r="AC159" s="617"/>
      <c r="AD159" s="698"/>
      <c r="AE159" s="696"/>
      <c r="AF159" s="696"/>
      <c r="AG159" s="696"/>
      <c r="AH159" s="697"/>
    </row>
    <row r="160" spans="1:34" ht="5.25" customHeight="1" x14ac:dyDescent="0.25">
      <c r="A160" s="767"/>
      <c r="B160" s="328"/>
      <c r="C160" s="328"/>
      <c r="D160" s="328"/>
      <c r="E160" s="328"/>
      <c r="F160" s="328"/>
      <c r="G160" s="328"/>
      <c r="H160" s="328"/>
      <c r="I160" s="328"/>
      <c r="J160" s="431"/>
      <c r="K160" s="431"/>
      <c r="L160" s="428"/>
      <c r="M160" s="428"/>
      <c r="N160" s="428"/>
      <c r="O160" s="429"/>
      <c r="P160" s="149"/>
      <c r="Q160" s="699" t="s">
        <v>514</v>
      </c>
      <c r="R160" s="700"/>
      <c r="S160" s="700"/>
      <c r="T160" s="700"/>
      <c r="U160" s="700"/>
      <c r="V160" s="700"/>
      <c r="W160" s="700"/>
      <c r="X160" s="700"/>
      <c r="Y160" s="700"/>
      <c r="Z160" s="550"/>
      <c r="AA160" s="430">
        <v>718</v>
      </c>
      <c r="AB160" s="706"/>
      <c r="AC160" s="706"/>
      <c r="AD160" s="708">
        <f>Vkladani_dat!G153</f>
        <v>0</v>
      </c>
      <c r="AE160" s="567"/>
      <c r="AF160" s="567"/>
      <c r="AG160" s="567"/>
      <c r="AH160" s="568"/>
    </row>
    <row r="161" spans="1:34" ht="7.5" customHeight="1" x14ac:dyDescent="0.25">
      <c r="A161" s="767"/>
      <c r="B161" s="328"/>
      <c r="C161" s="328"/>
      <c r="D161" s="328"/>
      <c r="E161" s="328"/>
      <c r="F161" s="328"/>
      <c r="G161" s="328"/>
      <c r="H161" s="328"/>
      <c r="I161" s="328"/>
      <c r="J161" s="431"/>
      <c r="K161" s="431"/>
      <c r="L161" s="428"/>
      <c r="M161" s="428"/>
      <c r="N161" s="428"/>
      <c r="O161" s="429"/>
      <c r="P161" s="149"/>
      <c r="Q161" s="701"/>
      <c r="R161" s="702"/>
      <c r="S161" s="702"/>
      <c r="T161" s="702"/>
      <c r="U161" s="702"/>
      <c r="V161" s="702"/>
      <c r="W161" s="702"/>
      <c r="X161" s="702"/>
      <c r="Y161" s="702"/>
      <c r="Z161" s="662"/>
      <c r="AA161" s="706"/>
      <c r="AB161" s="706"/>
      <c r="AC161" s="706"/>
      <c r="AD161" s="569"/>
      <c r="AE161" s="570"/>
      <c r="AF161" s="570"/>
      <c r="AG161" s="570"/>
      <c r="AH161" s="571"/>
    </row>
    <row r="162" spans="1:34" ht="6.75" customHeight="1" thickBot="1" x14ac:dyDescent="0.3">
      <c r="A162" s="767"/>
      <c r="B162" s="769" t="s">
        <v>470</v>
      </c>
      <c r="C162" s="346"/>
      <c r="D162" s="346"/>
      <c r="E162" s="346"/>
      <c r="F162" s="346"/>
      <c r="G162" s="346"/>
      <c r="H162" s="346"/>
      <c r="I162" s="346"/>
      <c r="J162" s="712">
        <v>508</v>
      </c>
      <c r="K162" s="713"/>
      <c r="L162" s="714">
        <f>Vkladani_dat!G107</f>
        <v>0</v>
      </c>
      <c r="M162" s="714"/>
      <c r="N162" s="714"/>
      <c r="O162" s="715"/>
      <c r="P162" s="149"/>
      <c r="Q162" s="703"/>
      <c r="R162" s="704"/>
      <c r="S162" s="704"/>
      <c r="T162" s="704"/>
      <c r="U162" s="704"/>
      <c r="V162" s="704"/>
      <c r="W162" s="704"/>
      <c r="X162" s="704"/>
      <c r="Y162" s="704"/>
      <c r="Z162" s="705"/>
      <c r="AA162" s="707"/>
      <c r="AB162" s="707"/>
      <c r="AC162" s="707"/>
      <c r="AD162" s="709"/>
      <c r="AE162" s="710"/>
      <c r="AF162" s="710"/>
      <c r="AG162" s="710"/>
      <c r="AH162" s="711"/>
    </row>
    <row r="163" spans="1:34" ht="6" customHeight="1" x14ac:dyDescent="0.25">
      <c r="A163" s="767"/>
      <c r="B163" s="346"/>
      <c r="C163" s="346"/>
      <c r="D163" s="346"/>
      <c r="E163" s="346"/>
      <c r="F163" s="346"/>
      <c r="G163" s="346"/>
      <c r="H163" s="346"/>
      <c r="I163" s="346"/>
      <c r="J163" s="713"/>
      <c r="K163" s="713"/>
      <c r="L163" s="714"/>
      <c r="M163" s="714"/>
      <c r="N163" s="714"/>
      <c r="O163" s="715"/>
      <c r="P163" s="149"/>
      <c r="Q163" s="716"/>
      <c r="R163" s="716"/>
      <c r="S163" s="716"/>
      <c r="T163" s="716"/>
      <c r="U163" s="716"/>
      <c r="V163" s="716"/>
      <c r="W163" s="716"/>
      <c r="X163" s="716"/>
      <c r="Y163" s="716"/>
      <c r="Z163" s="717"/>
      <c r="AA163" s="718"/>
      <c r="AB163" s="718"/>
      <c r="AC163" s="718"/>
      <c r="AD163" s="719"/>
      <c r="AE163" s="719"/>
      <c r="AF163" s="719"/>
      <c r="AG163" s="719"/>
      <c r="AH163" s="719"/>
    </row>
    <row r="164" spans="1:34" ht="4.5" customHeight="1" x14ac:dyDescent="0.25">
      <c r="A164" s="767"/>
      <c r="B164" s="770" t="s">
        <v>471</v>
      </c>
      <c r="C164" s="346"/>
      <c r="D164" s="346"/>
      <c r="E164" s="346"/>
      <c r="F164" s="346"/>
      <c r="G164" s="346"/>
      <c r="H164" s="346"/>
      <c r="I164" s="346"/>
      <c r="J164" s="617">
        <v>509</v>
      </c>
      <c r="K164" s="633"/>
      <c r="L164" s="554">
        <f>Vkladani_dat!G108</f>
        <v>0</v>
      </c>
      <c r="M164" s="386"/>
      <c r="N164" s="386"/>
      <c r="O164" s="387"/>
      <c r="P164" s="149"/>
      <c r="Q164" s="664" t="s">
        <v>217</v>
      </c>
      <c r="R164" s="664"/>
      <c r="S164" s="664"/>
      <c r="T164" s="664"/>
      <c r="U164" s="664"/>
      <c r="V164" s="664"/>
      <c r="W164" s="664"/>
      <c r="X164" s="664"/>
      <c r="Y164" s="664"/>
      <c r="Z164" s="664"/>
      <c r="AA164" s="664"/>
      <c r="AB164" s="664"/>
      <c r="AC164" s="664"/>
      <c r="AD164" s="664"/>
      <c r="AE164" s="664"/>
      <c r="AF164" s="664"/>
      <c r="AG164" s="664"/>
      <c r="AH164" s="664"/>
    </row>
    <row r="165" spans="1:34" ht="6" customHeight="1" x14ac:dyDescent="0.25">
      <c r="A165" s="767"/>
      <c r="B165" s="346"/>
      <c r="C165" s="346"/>
      <c r="D165" s="346"/>
      <c r="E165" s="346"/>
      <c r="F165" s="346"/>
      <c r="G165" s="346"/>
      <c r="H165" s="346"/>
      <c r="I165" s="346"/>
      <c r="J165" s="633"/>
      <c r="K165" s="633"/>
      <c r="L165" s="386"/>
      <c r="M165" s="386"/>
      <c r="N165" s="386"/>
      <c r="O165" s="387"/>
      <c r="P165" s="149"/>
      <c r="Q165" s="664"/>
      <c r="R165" s="664"/>
      <c r="S165" s="664"/>
      <c r="T165" s="664"/>
      <c r="U165" s="664"/>
      <c r="V165" s="664"/>
      <c r="W165" s="664"/>
      <c r="X165" s="664"/>
      <c r="Y165" s="664"/>
      <c r="Z165" s="664"/>
      <c r="AA165" s="664"/>
      <c r="AB165" s="664"/>
      <c r="AC165" s="664"/>
      <c r="AD165" s="664"/>
      <c r="AE165" s="664"/>
      <c r="AF165" s="664"/>
      <c r="AG165" s="664"/>
      <c r="AH165" s="664"/>
    </row>
    <row r="166" spans="1:34" ht="1.5" customHeight="1" thickBot="1" x14ac:dyDescent="0.3">
      <c r="A166" s="767"/>
      <c r="B166" s="346"/>
      <c r="C166" s="346"/>
      <c r="D166" s="346"/>
      <c r="E166" s="346"/>
      <c r="F166" s="346"/>
      <c r="G166" s="346"/>
      <c r="H166" s="346"/>
      <c r="I166" s="346"/>
      <c r="J166" s="633"/>
      <c r="K166" s="633"/>
      <c r="L166" s="386"/>
      <c r="M166" s="386"/>
      <c r="N166" s="386"/>
      <c r="O166" s="387"/>
      <c r="P166" s="149"/>
      <c r="Q166" s="665"/>
      <c r="R166" s="665"/>
      <c r="S166" s="665"/>
      <c r="T166" s="665"/>
      <c r="U166" s="665"/>
      <c r="V166" s="665"/>
      <c r="W166" s="665"/>
      <c r="X166" s="665"/>
      <c r="Y166" s="665"/>
      <c r="Z166" s="665"/>
      <c r="AA166" s="665"/>
      <c r="AB166" s="665"/>
      <c r="AC166" s="665"/>
      <c r="AD166" s="665"/>
      <c r="AE166" s="665"/>
      <c r="AF166" s="665"/>
      <c r="AG166" s="665"/>
      <c r="AH166" s="665"/>
    </row>
    <row r="167" spans="1:34" ht="6" customHeight="1" x14ac:dyDescent="0.25">
      <c r="A167" s="767"/>
      <c r="B167" s="771" t="s">
        <v>472</v>
      </c>
      <c r="C167" s="274"/>
      <c r="D167" s="274"/>
      <c r="E167" s="274"/>
      <c r="F167" s="274"/>
      <c r="G167" s="274"/>
      <c r="H167" s="274"/>
      <c r="I167" s="274"/>
      <c r="J167" s="617">
        <v>510</v>
      </c>
      <c r="K167" s="633"/>
      <c r="L167" s="554">
        <f>Vkladani_dat!G109</f>
        <v>0</v>
      </c>
      <c r="M167" s="386"/>
      <c r="N167" s="386"/>
      <c r="O167" s="387"/>
      <c r="P167" s="149"/>
      <c r="Q167" s="666"/>
      <c r="R167" s="667"/>
      <c r="S167" s="667"/>
      <c r="T167" s="667"/>
      <c r="U167" s="667"/>
      <c r="V167" s="667"/>
      <c r="W167" s="667"/>
      <c r="X167" s="667"/>
      <c r="Y167" s="667"/>
      <c r="Z167" s="668"/>
      <c r="AA167" s="672" t="s">
        <v>265</v>
      </c>
      <c r="AB167" s="673"/>
      <c r="AC167" s="674"/>
      <c r="AD167" s="672" t="s">
        <v>274</v>
      </c>
      <c r="AE167" s="673"/>
      <c r="AF167" s="673"/>
      <c r="AG167" s="673"/>
      <c r="AH167" s="678"/>
    </row>
    <row r="168" spans="1:34" ht="3" customHeight="1" x14ac:dyDescent="0.25">
      <c r="A168" s="767"/>
      <c r="B168" s="274"/>
      <c r="C168" s="274"/>
      <c r="D168" s="274"/>
      <c r="E168" s="274"/>
      <c r="F168" s="274"/>
      <c r="G168" s="274"/>
      <c r="H168" s="274"/>
      <c r="I168" s="274"/>
      <c r="J168" s="633"/>
      <c r="K168" s="633"/>
      <c r="L168" s="386"/>
      <c r="M168" s="386"/>
      <c r="N168" s="386"/>
      <c r="O168" s="387"/>
      <c r="P168" s="149"/>
      <c r="Q168" s="669"/>
      <c r="R168" s="670"/>
      <c r="S168" s="670"/>
      <c r="T168" s="670"/>
      <c r="U168" s="670"/>
      <c r="V168" s="670"/>
      <c r="W168" s="670"/>
      <c r="X168" s="670"/>
      <c r="Y168" s="670"/>
      <c r="Z168" s="671"/>
      <c r="AA168" s="675"/>
      <c r="AB168" s="676"/>
      <c r="AC168" s="677"/>
      <c r="AD168" s="675"/>
      <c r="AE168" s="676"/>
      <c r="AF168" s="676"/>
      <c r="AG168" s="676"/>
      <c r="AH168" s="679"/>
    </row>
    <row r="169" spans="1:34" ht="2.4500000000000002" customHeight="1" x14ac:dyDescent="0.25">
      <c r="A169" s="767"/>
      <c r="B169" s="274"/>
      <c r="C169" s="274"/>
      <c r="D169" s="274"/>
      <c r="E169" s="274"/>
      <c r="F169" s="274"/>
      <c r="G169" s="274"/>
      <c r="H169" s="274"/>
      <c r="I169" s="274"/>
      <c r="J169" s="633"/>
      <c r="K169" s="633"/>
      <c r="L169" s="386"/>
      <c r="M169" s="386"/>
      <c r="N169" s="386"/>
      <c r="O169" s="387"/>
      <c r="P169" s="149"/>
      <c r="Q169" s="680" t="s">
        <v>63</v>
      </c>
      <c r="R169" s="681"/>
      <c r="S169" s="681"/>
      <c r="T169" s="681"/>
      <c r="U169" s="681"/>
      <c r="V169" s="681"/>
      <c r="W169" s="681"/>
      <c r="X169" s="681"/>
      <c r="Y169" s="681"/>
      <c r="Z169" s="682"/>
      <c r="AA169" s="536">
        <v>1</v>
      </c>
      <c r="AB169" s="536"/>
      <c r="AC169" s="536"/>
      <c r="AD169" s="536">
        <v>2</v>
      </c>
      <c r="AE169" s="689"/>
      <c r="AF169" s="689"/>
      <c r="AG169" s="689"/>
      <c r="AH169" s="690"/>
    </row>
    <row r="170" spans="1:34" ht="6" customHeight="1" x14ac:dyDescent="0.25">
      <c r="A170" s="767"/>
      <c r="B170" s="771" t="s">
        <v>473</v>
      </c>
      <c r="C170" s="274"/>
      <c r="D170" s="274"/>
      <c r="E170" s="274"/>
      <c r="F170" s="274"/>
      <c r="G170" s="274"/>
      <c r="H170" s="274"/>
      <c r="I170" s="274"/>
      <c r="J170" s="617">
        <v>511</v>
      </c>
      <c r="K170" s="633"/>
      <c r="L170" s="554">
        <f>Vkladani_dat!G110</f>
        <v>0</v>
      </c>
      <c r="M170" s="386"/>
      <c r="N170" s="386"/>
      <c r="O170" s="387"/>
      <c r="P170" s="149"/>
      <c r="Q170" s="683"/>
      <c r="R170" s="684"/>
      <c r="S170" s="684"/>
      <c r="T170" s="684"/>
      <c r="U170" s="684"/>
      <c r="V170" s="684"/>
      <c r="W170" s="684"/>
      <c r="X170" s="684"/>
      <c r="Y170" s="684"/>
      <c r="Z170" s="685"/>
      <c r="AA170" s="536"/>
      <c r="AB170" s="536"/>
      <c r="AC170" s="536"/>
      <c r="AD170" s="689"/>
      <c r="AE170" s="689"/>
      <c r="AF170" s="689"/>
      <c r="AG170" s="689"/>
      <c r="AH170" s="690"/>
    </row>
    <row r="171" spans="1:34" ht="1.5" customHeight="1" x14ac:dyDescent="0.25">
      <c r="A171" s="767"/>
      <c r="B171" s="274"/>
      <c r="C171" s="274"/>
      <c r="D171" s="274"/>
      <c r="E171" s="274"/>
      <c r="F171" s="274"/>
      <c r="G171" s="274"/>
      <c r="H171" s="274"/>
      <c r="I171" s="274"/>
      <c r="J171" s="633"/>
      <c r="K171" s="633"/>
      <c r="L171" s="386"/>
      <c r="M171" s="386"/>
      <c r="N171" s="386"/>
      <c r="O171" s="387"/>
      <c r="P171" s="149"/>
      <c r="Q171" s="626" t="s">
        <v>219</v>
      </c>
      <c r="R171" s="608"/>
      <c r="S171" s="608"/>
      <c r="T171" s="608"/>
      <c r="U171" s="608"/>
      <c r="V171" s="608"/>
      <c r="W171" s="608"/>
      <c r="X171" s="608"/>
      <c r="Y171" s="608"/>
      <c r="Z171" s="627"/>
      <c r="AA171" s="617">
        <v>801</v>
      </c>
      <c r="AB171" s="617"/>
      <c r="AC171" s="617"/>
      <c r="AD171" s="554">
        <f>Vkladani_dat!G158</f>
        <v>0</v>
      </c>
      <c r="AE171" s="554"/>
      <c r="AF171" s="554"/>
      <c r="AG171" s="554"/>
      <c r="AH171" s="555"/>
    </row>
    <row r="172" spans="1:34" ht="3.6" customHeight="1" x14ac:dyDescent="0.25">
      <c r="A172" s="767"/>
      <c r="B172" s="274"/>
      <c r="C172" s="274"/>
      <c r="D172" s="274"/>
      <c r="E172" s="274"/>
      <c r="F172" s="274"/>
      <c r="G172" s="274"/>
      <c r="H172" s="274"/>
      <c r="I172" s="274"/>
      <c r="J172" s="633"/>
      <c r="K172" s="633"/>
      <c r="L172" s="386"/>
      <c r="M172" s="386"/>
      <c r="N172" s="386"/>
      <c r="O172" s="387"/>
      <c r="P172" s="149"/>
      <c r="Q172" s="686"/>
      <c r="R172" s="687"/>
      <c r="S172" s="687"/>
      <c r="T172" s="687"/>
      <c r="U172" s="687"/>
      <c r="V172" s="687"/>
      <c r="W172" s="687"/>
      <c r="X172" s="687"/>
      <c r="Y172" s="687"/>
      <c r="Z172" s="688"/>
      <c r="AA172" s="617"/>
      <c r="AB172" s="617"/>
      <c r="AC172" s="617"/>
      <c r="AD172" s="554"/>
      <c r="AE172" s="554"/>
      <c r="AF172" s="554"/>
      <c r="AG172" s="554"/>
      <c r="AH172" s="555"/>
    </row>
    <row r="173" spans="1:34" ht="10.15" customHeight="1" x14ac:dyDescent="0.25">
      <c r="A173" s="767"/>
      <c r="B173" s="1169" t="s">
        <v>459</v>
      </c>
      <c r="C173" s="943"/>
      <c r="D173" s="918" t="s">
        <v>545</v>
      </c>
      <c r="E173" s="296"/>
      <c r="F173" s="296"/>
      <c r="G173" s="296"/>
      <c r="H173" s="296"/>
      <c r="I173" s="296"/>
      <c r="J173" s="556">
        <v>512</v>
      </c>
      <c r="K173" s="360"/>
      <c r="L173" s="1166">
        <f>Vkladani_dat!G111</f>
        <v>0</v>
      </c>
      <c r="M173" s="1099"/>
      <c r="N173" s="1099"/>
      <c r="O173" s="1100"/>
      <c r="P173" s="149"/>
      <c r="Q173" s="628"/>
      <c r="R173" s="629"/>
      <c r="S173" s="629"/>
      <c r="T173" s="629"/>
      <c r="U173" s="629"/>
      <c r="V173" s="629"/>
      <c r="W173" s="629"/>
      <c r="X173" s="629"/>
      <c r="Y173" s="629"/>
      <c r="Z173" s="630"/>
      <c r="AA173" s="617"/>
      <c r="AB173" s="617"/>
      <c r="AC173" s="617"/>
      <c r="AD173" s="554"/>
      <c r="AE173" s="554"/>
      <c r="AF173" s="554"/>
      <c r="AG173" s="554"/>
      <c r="AH173" s="555"/>
    </row>
    <row r="174" spans="1:34" ht="5.45" customHeight="1" x14ac:dyDescent="0.25">
      <c r="A174" s="767"/>
      <c r="B174" s="943"/>
      <c r="C174" s="943"/>
      <c r="D174" s="296"/>
      <c r="E174" s="296"/>
      <c r="F174" s="296"/>
      <c r="G174" s="296"/>
      <c r="H174" s="296"/>
      <c r="I174" s="296"/>
      <c r="J174" s="360"/>
      <c r="K174" s="360"/>
      <c r="L174" s="1099"/>
      <c r="M174" s="1099"/>
      <c r="N174" s="1099"/>
      <c r="O174" s="1100"/>
      <c r="P174" s="149"/>
      <c r="Q174" s="626" t="s">
        <v>220</v>
      </c>
      <c r="R174" s="608"/>
      <c r="S174" s="608"/>
      <c r="T174" s="608"/>
      <c r="U174" s="608"/>
      <c r="V174" s="608"/>
      <c r="W174" s="608"/>
      <c r="X174" s="608"/>
      <c r="Y174" s="608"/>
      <c r="Z174" s="627"/>
      <c r="AA174" s="617">
        <v>802</v>
      </c>
      <c r="AB174" s="617"/>
      <c r="AC174" s="617"/>
      <c r="AD174" s="554">
        <f>Vkladani_dat!G159</f>
        <v>0</v>
      </c>
      <c r="AE174" s="554"/>
      <c r="AF174" s="554"/>
      <c r="AG174" s="554"/>
      <c r="AH174" s="555"/>
    </row>
    <row r="175" spans="1:34" ht="5.25" customHeight="1" x14ac:dyDescent="0.25">
      <c r="A175" s="767"/>
      <c r="B175" s="943"/>
      <c r="C175" s="943"/>
      <c r="D175" s="296"/>
      <c r="E175" s="296"/>
      <c r="F175" s="296"/>
      <c r="G175" s="296"/>
      <c r="H175" s="296"/>
      <c r="I175" s="296"/>
      <c r="J175" s="360"/>
      <c r="K175" s="360"/>
      <c r="L175" s="1099"/>
      <c r="M175" s="1099"/>
      <c r="N175" s="1099"/>
      <c r="O175" s="1100"/>
      <c r="P175" s="149"/>
      <c r="Q175" s="686"/>
      <c r="R175" s="687"/>
      <c r="S175" s="687"/>
      <c r="T175" s="687"/>
      <c r="U175" s="687"/>
      <c r="V175" s="687"/>
      <c r="W175" s="687"/>
      <c r="X175" s="687"/>
      <c r="Y175" s="687"/>
      <c r="Z175" s="688"/>
      <c r="AA175" s="617"/>
      <c r="AB175" s="617"/>
      <c r="AC175" s="617"/>
      <c r="AD175" s="554"/>
      <c r="AE175" s="554"/>
      <c r="AF175" s="554"/>
      <c r="AG175" s="554"/>
      <c r="AH175" s="555"/>
    </row>
    <row r="176" spans="1:34" ht="6" customHeight="1" x14ac:dyDescent="0.25">
      <c r="A176" s="767"/>
      <c r="B176" s="943"/>
      <c r="C176" s="943"/>
      <c r="D176" s="296"/>
      <c r="E176" s="296"/>
      <c r="F176" s="296"/>
      <c r="G176" s="296"/>
      <c r="H176" s="296"/>
      <c r="I176" s="296"/>
      <c r="J176" s="360"/>
      <c r="K176" s="360"/>
      <c r="L176" s="1099"/>
      <c r="M176" s="1099"/>
      <c r="N176" s="1099"/>
      <c r="O176" s="1100"/>
      <c r="P176" s="149"/>
      <c r="Q176" s="628"/>
      <c r="R176" s="629"/>
      <c r="S176" s="629"/>
      <c r="T176" s="629"/>
      <c r="U176" s="629"/>
      <c r="V176" s="629"/>
      <c r="W176" s="629"/>
      <c r="X176" s="629"/>
      <c r="Y176" s="629"/>
      <c r="Z176" s="630"/>
      <c r="AA176" s="617"/>
      <c r="AB176" s="617"/>
      <c r="AC176" s="617"/>
      <c r="AD176" s="554"/>
      <c r="AE176" s="554"/>
      <c r="AF176" s="554"/>
      <c r="AG176" s="554"/>
      <c r="AH176" s="555"/>
    </row>
    <row r="177" spans="1:34" ht="6" customHeight="1" x14ac:dyDescent="0.25">
      <c r="A177" s="767"/>
      <c r="B177" s="943"/>
      <c r="C177" s="943"/>
      <c r="D177" s="918" t="s">
        <v>416</v>
      </c>
      <c r="E177" s="296"/>
      <c r="F177" s="296"/>
      <c r="G177" s="296"/>
      <c r="H177" s="296"/>
      <c r="I177" s="296"/>
      <c r="J177" s="556">
        <v>513</v>
      </c>
      <c r="K177" s="360"/>
      <c r="L177" s="1166">
        <f>Vkladani_dat!G112</f>
        <v>0</v>
      </c>
      <c r="M177" s="1099"/>
      <c r="N177" s="1099"/>
      <c r="O177" s="1100"/>
      <c r="P177" s="149"/>
      <c r="Q177" s="626" t="s">
        <v>515</v>
      </c>
      <c r="R177" s="608"/>
      <c r="S177" s="608"/>
      <c r="T177" s="608"/>
      <c r="U177" s="608"/>
      <c r="V177" s="608"/>
      <c r="W177" s="608"/>
      <c r="X177" s="608"/>
      <c r="Y177" s="608"/>
      <c r="Z177" s="627"/>
      <c r="AA177" s="617">
        <v>803</v>
      </c>
      <c r="AB177" s="617"/>
      <c r="AC177" s="617"/>
      <c r="AD177" s="554">
        <f>Vkladani_dat!G160</f>
        <v>0</v>
      </c>
      <c r="AE177" s="554"/>
      <c r="AF177" s="554"/>
      <c r="AG177" s="554"/>
      <c r="AH177" s="555"/>
    </row>
    <row r="178" spans="1:34" ht="6" customHeight="1" thickBot="1" x14ac:dyDescent="0.3">
      <c r="A178" s="768"/>
      <c r="B178" s="1170"/>
      <c r="C178" s="1170"/>
      <c r="D178" s="302"/>
      <c r="E178" s="302"/>
      <c r="F178" s="302"/>
      <c r="G178" s="302"/>
      <c r="H178" s="302"/>
      <c r="I178" s="302"/>
      <c r="J178" s="1186"/>
      <c r="K178" s="1186"/>
      <c r="L178" s="1167"/>
      <c r="M178" s="1167"/>
      <c r="N178" s="1167"/>
      <c r="O178" s="1168"/>
      <c r="P178" s="149"/>
      <c r="Q178" s="686"/>
      <c r="R178" s="687"/>
      <c r="S178" s="687"/>
      <c r="T178" s="687"/>
      <c r="U178" s="687"/>
      <c r="V178" s="687"/>
      <c r="W178" s="687"/>
      <c r="X178" s="687"/>
      <c r="Y178" s="687"/>
      <c r="Z178" s="688"/>
      <c r="AA178" s="617"/>
      <c r="AB178" s="617"/>
      <c r="AC178" s="617"/>
      <c r="AD178" s="554"/>
      <c r="AE178" s="554"/>
      <c r="AF178" s="554"/>
      <c r="AG178" s="554"/>
      <c r="AH178" s="555"/>
    </row>
    <row r="179" spans="1:34" ht="3.6" customHeight="1" x14ac:dyDescent="0.25">
      <c r="A179" s="1171" t="s">
        <v>460</v>
      </c>
      <c r="B179" s="542"/>
      <c r="C179" s="542"/>
      <c r="D179" s="542"/>
      <c r="E179" s="542"/>
      <c r="F179" s="542"/>
      <c r="G179" s="542"/>
      <c r="H179" s="542"/>
      <c r="I179" s="542"/>
      <c r="J179" s="542"/>
      <c r="K179" s="542"/>
      <c r="L179" s="542"/>
      <c r="M179" s="542"/>
      <c r="N179" s="542"/>
      <c r="O179" s="1172"/>
      <c r="P179" s="149"/>
      <c r="Q179" s="628"/>
      <c r="R179" s="629"/>
      <c r="S179" s="629"/>
      <c r="T179" s="629"/>
      <c r="U179" s="629"/>
      <c r="V179" s="629"/>
      <c r="W179" s="629"/>
      <c r="X179" s="629"/>
      <c r="Y179" s="629"/>
      <c r="Z179" s="630"/>
      <c r="AA179" s="617"/>
      <c r="AB179" s="617"/>
      <c r="AC179" s="617"/>
      <c r="AD179" s="554"/>
      <c r="AE179" s="554"/>
      <c r="AF179" s="554"/>
      <c r="AG179" s="554"/>
      <c r="AH179" s="555"/>
    </row>
    <row r="180" spans="1:34" ht="7.15" customHeight="1" thickBot="1" x14ac:dyDescent="0.3">
      <c r="A180" s="483"/>
      <c r="B180" s="463"/>
      <c r="C180" s="463"/>
      <c r="D180" s="463"/>
      <c r="E180" s="463"/>
      <c r="F180" s="463"/>
      <c r="G180" s="463"/>
      <c r="H180" s="463"/>
      <c r="I180" s="463"/>
      <c r="J180" s="463"/>
      <c r="K180" s="463"/>
      <c r="L180" s="463"/>
      <c r="M180" s="463"/>
      <c r="N180" s="463"/>
      <c r="O180" s="484"/>
      <c r="P180" s="149"/>
      <c r="Q180" s="1187" t="s">
        <v>549</v>
      </c>
      <c r="R180" s="1188"/>
      <c r="S180" s="645" t="s">
        <v>222</v>
      </c>
      <c r="T180" s="608"/>
      <c r="U180" s="608"/>
      <c r="V180" s="608"/>
      <c r="W180" s="608"/>
      <c r="X180" s="608"/>
      <c r="Y180" s="608"/>
      <c r="Z180" s="627"/>
      <c r="AA180" s="556">
        <v>804</v>
      </c>
      <c r="AB180" s="556"/>
      <c r="AC180" s="556"/>
      <c r="AD180" s="554">
        <f>Vkladani_dat!G161</f>
        <v>0</v>
      </c>
      <c r="AE180" s="554"/>
      <c r="AF180" s="554"/>
      <c r="AG180" s="554"/>
      <c r="AH180" s="555"/>
    </row>
    <row r="181" spans="1:34" ht="4.9000000000000004" customHeight="1" x14ac:dyDescent="0.25">
      <c r="A181" s="1173"/>
      <c r="B181" s="1174"/>
      <c r="C181" s="1174"/>
      <c r="D181" s="1174"/>
      <c r="E181" s="1174"/>
      <c r="F181" s="1174"/>
      <c r="G181" s="1174"/>
      <c r="H181" s="1174"/>
      <c r="I181" s="1174"/>
      <c r="J181" s="396" t="s">
        <v>265</v>
      </c>
      <c r="K181" s="1175"/>
      <c r="L181" s="396" t="s">
        <v>62</v>
      </c>
      <c r="M181" s="1175"/>
      <c r="N181" s="1175"/>
      <c r="O181" s="1176"/>
      <c r="P181" s="149"/>
      <c r="Q181" s="1189"/>
      <c r="R181" s="1188"/>
      <c r="S181" s="646"/>
      <c r="T181" s="629"/>
      <c r="U181" s="629"/>
      <c r="V181" s="629"/>
      <c r="W181" s="629"/>
      <c r="X181" s="629"/>
      <c r="Y181" s="629"/>
      <c r="Z181" s="630"/>
      <c r="AA181" s="556"/>
      <c r="AB181" s="556"/>
      <c r="AC181" s="556"/>
      <c r="AD181" s="554"/>
      <c r="AE181" s="554"/>
      <c r="AF181" s="554"/>
      <c r="AG181" s="554"/>
      <c r="AH181" s="555"/>
    </row>
    <row r="182" spans="1:34" ht="4.9000000000000004" customHeight="1" x14ac:dyDescent="0.25">
      <c r="A182" s="344"/>
      <c r="B182" s="346"/>
      <c r="C182" s="346"/>
      <c r="D182" s="346"/>
      <c r="E182" s="346"/>
      <c r="F182" s="346"/>
      <c r="G182" s="346"/>
      <c r="H182" s="346"/>
      <c r="I182" s="346"/>
      <c r="J182" s="1124"/>
      <c r="K182" s="1124"/>
      <c r="L182" s="1124"/>
      <c r="M182" s="1124"/>
      <c r="N182" s="1124"/>
      <c r="O182" s="1126"/>
      <c r="P182" s="149"/>
      <c r="Q182" s="1189"/>
      <c r="R182" s="1188"/>
      <c r="S182" s="645" t="s">
        <v>223</v>
      </c>
      <c r="T182" s="608"/>
      <c r="U182" s="608"/>
      <c r="V182" s="608"/>
      <c r="W182" s="608"/>
      <c r="X182" s="608"/>
      <c r="Y182" s="608"/>
      <c r="Z182" s="627"/>
      <c r="AA182" s="617">
        <v>805</v>
      </c>
      <c r="AB182" s="617"/>
      <c r="AC182" s="617"/>
      <c r="AD182" s="554">
        <f>Vkladani_dat!G162</f>
        <v>0</v>
      </c>
      <c r="AE182" s="554"/>
      <c r="AF182" s="554"/>
      <c r="AG182" s="554"/>
      <c r="AH182" s="555"/>
    </row>
    <row r="183" spans="1:34" ht="6" customHeight="1" x14ac:dyDescent="0.25">
      <c r="A183" s="1204" t="s">
        <v>63</v>
      </c>
      <c r="B183" s="1121"/>
      <c r="C183" s="1121"/>
      <c r="D183" s="1121"/>
      <c r="E183" s="1121"/>
      <c r="F183" s="1121"/>
      <c r="G183" s="1121"/>
      <c r="H183" s="1121"/>
      <c r="I183" s="1121"/>
      <c r="J183" s="1205">
        <v>1</v>
      </c>
      <c r="K183" s="1206"/>
      <c r="L183" s="1207">
        <v>2</v>
      </c>
      <c r="M183" s="1121"/>
      <c r="N183" s="1121"/>
      <c r="O183" s="1122"/>
      <c r="P183" s="149"/>
      <c r="Q183" s="1189"/>
      <c r="R183" s="1188"/>
      <c r="S183" s="646"/>
      <c r="T183" s="629"/>
      <c r="U183" s="629"/>
      <c r="V183" s="629"/>
      <c r="W183" s="629"/>
      <c r="X183" s="629"/>
      <c r="Y183" s="629"/>
      <c r="Z183" s="630"/>
      <c r="AA183" s="617"/>
      <c r="AB183" s="617"/>
      <c r="AC183" s="617"/>
      <c r="AD183" s="554"/>
      <c r="AE183" s="554"/>
      <c r="AF183" s="554"/>
      <c r="AG183" s="554"/>
      <c r="AH183" s="555"/>
    </row>
    <row r="184" spans="1:34" ht="5.25" customHeight="1" x14ac:dyDescent="0.25">
      <c r="A184" s="1123"/>
      <c r="B184" s="1121"/>
      <c r="C184" s="1121"/>
      <c r="D184" s="1121"/>
      <c r="E184" s="1121"/>
      <c r="F184" s="1121"/>
      <c r="G184" s="1121"/>
      <c r="H184" s="1121"/>
      <c r="I184" s="1121"/>
      <c r="J184" s="1206"/>
      <c r="K184" s="1206"/>
      <c r="L184" s="1121"/>
      <c r="M184" s="1121"/>
      <c r="N184" s="1121"/>
      <c r="O184" s="1122"/>
      <c r="P184" s="149"/>
      <c r="Q184" s="1189"/>
      <c r="R184" s="1188"/>
      <c r="S184" s="645" t="s">
        <v>224</v>
      </c>
      <c r="T184" s="608"/>
      <c r="U184" s="608"/>
      <c r="V184" s="608"/>
      <c r="W184" s="608"/>
      <c r="X184" s="608"/>
      <c r="Y184" s="608"/>
      <c r="Z184" s="627"/>
      <c r="AA184" s="617">
        <v>806</v>
      </c>
      <c r="AB184" s="617"/>
      <c r="AC184" s="617"/>
      <c r="AD184" s="554">
        <f>Vkladani_dat!G163</f>
        <v>0</v>
      </c>
      <c r="AE184" s="554"/>
      <c r="AF184" s="554"/>
      <c r="AG184" s="554"/>
      <c r="AH184" s="555"/>
    </row>
    <row r="185" spans="1:34" ht="7.5" customHeight="1" x14ac:dyDescent="0.25">
      <c r="A185" s="1197" t="s">
        <v>536</v>
      </c>
      <c r="B185" s="640"/>
      <c r="C185" s="640"/>
      <c r="D185" s="640"/>
      <c r="E185" s="640"/>
      <c r="F185" s="640"/>
      <c r="G185" s="640"/>
      <c r="H185" s="640"/>
      <c r="I185" s="640"/>
      <c r="J185" s="431">
        <v>601</v>
      </c>
      <c r="K185" s="633"/>
      <c r="L185" s="428">
        <f>Vkladani_dat!G117</f>
        <v>0</v>
      </c>
      <c r="M185" s="386"/>
      <c r="N185" s="386"/>
      <c r="O185" s="387"/>
      <c r="P185" s="149"/>
      <c r="Q185" s="1189"/>
      <c r="R185" s="1188"/>
      <c r="S185" s="646"/>
      <c r="T185" s="629"/>
      <c r="U185" s="629"/>
      <c r="V185" s="629"/>
      <c r="W185" s="629"/>
      <c r="X185" s="629"/>
      <c r="Y185" s="629"/>
      <c r="Z185" s="630"/>
      <c r="AA185" s="617"/>
      <c r="AB185" s="617"/>
      <c r="AC185" s="617"/>
      <c r="AD185" s="554"/>
      <c r="AE185" s="554"/>
      <c r="AF185" s="554"/>
      <c r="AG185" s="554"/>
      <c r="AH185" s="555"/>
    </row>
    <row r="186" spans="1:34" ht="3.6" customHeight="1" x14ac:dyDescent="0.25">
      <c r="A186" s="1010"/>
      <c r="B186" s="640"/>
      <c r="C186" s="640"/>
      <c r="D186" s="640"/>
      <c r="E186" s="640"/>
      <c r="F186" s="640"/>
      <c r="G186" s="640"/>
      <c r="H186" s="640"/>
      <c r="I186" s="640"/>
      <c r="J186" s="633"/>
      <c r="K186" s="633"/>
      <c r="L186" s="386"/>
      <c r="M186" s="386"/>
      <c r="N186" s="386"/>
      <c r="O186" s="387"/>
      <c r="P186" s="149"/>
      <c r="Q186" s="1189"/>
      <c r="R186" s="1188"/>
      <c r="S186" s="645" t="s">
        <v>225</v>
      </c>
      <c r="T186" s="608"/>
      <c r="U186" s="608"/>
      <c r="V186" s="608"/>
      <c r="W186" s="608"/>
      <c r="X186" s="608"/>
      <c r="Y186" s="608"/>
      <c r="Z186" s="627"/>
      <c r="AA186" s="617">
        <v>807</v>
      </c>
      <c r="AB186" s="617"/>
      <c r="AC186" s="617"/>
      <c r="AD186" s="554">
        <f>Vkladani_dat!G164</f>
        <v>0</v>
      </c>
      <c r="AE186" s="554"/>
      <c r="AF186" s="554"/>
      <c r="AG186" s="554"/>
      <c r="AH186" s="555"/>
    </row>
    <row r="187" spans="1:34" ht="9" customHeight="1" x14ac:dyDescent="0.25">
      <c r="A187" s="1197" t="s">
        <v>537</v>
      </c>
      <c r="B187" s="640"/>
      <c r="C187" s="640"/>
      <c r="D187" s="640"/>
      <c r="E187" s="640"/>
      <c r="F187" s="640"/>
      <c r="G187" s="640"/>
      <c r="H187" s="640"/>
      <c r="I187" s="640"/>
      <c r="J187" s="617">
        <v>602</v>
      </c>
      <c r="K187" s="633"/>
      <c r="L187" s="1198">
        <f>Vkladani_dat!G118</f>
        <v>0</v>
      </c>
      <c r="M187" s="657"/>
      <c r="N187" s="657"/>
      <c r="O187" s="658"/>
      <c r="P187" s="149"/>
      <c r="Q187" s="1190"/>
      <c r="R187" s="1191"/>
      <c r="S187" s="1196"/>
      <c r="T187" s="687"/>
      <c r="U187" s="687"/>
      <c r="V187" s="687"/>
      <c r="W187" s="687"/>
      <c r="X187" s="687"/>
      <c r="Y187" s="687"/>
      <c r="Z187" s="688"/>
      <c r="AA187" s="647"/>
      <c r="AB187" s="647"/>
      <c r="AC187" s="647"/>
      <c r="AD187" s="648"/>
      <c r="AE187" s="648"/>
      <c r="AF187" s="648"/>
      <c r="AG187" s="648"/>
      <c r="AH187" s="649"/>
    </row>
    <row r="188" spans="1:34" ht="6" customHeight="1" x14ac:dyDescent="0.25">
      <c r="A188" s="1010"/>
      <c r="B188" s="640"/>
      <c r="C188" s="640"/>
      <c r="D188" s="640"/>
      <c r="E188" s="640"/>
      <c r="F188" s="640"/>
      <c r="G188" s="640"/>
      <c r="H188" s="640"/>
      <c r="I188" s="640"/>
      <c r="J188" s="633"/>
      <c r="K188" s="633"/>
      <c r="L188" s="657"/>
      <c r="M188" s="657"/>
      <c r="N188" s="657"/>
      <c r="O188" s="658"/>
      <c r="P188" s="149"/>
      <c r="Q188" s="1177" t="s">
        <v>547</v>
      </c>
      <c r="R188" s="1178"/>
      <c r="S188" s="1178"/>
      <c r="T188" s="1178"/>
      <c r="U188" s="1178"/>
      <c r="V188" s="1178"/>
      <c r="W188" s="1178"/>
      <c r="X188" s="1178"/>
      <c r="Y188" s="1178"/>
      <c r="Z188" s="1179"/>
      <c r="AA188" s="617">
        <v>808</v>
      </c>
      <c r="AB188" s="617"/>
      <c r="AC188" s="617"/>
      <c r="AD188" s="554">
        <f>Vkladani_dat!G165</f>
        <v>0</v>
      </c>
      <c r="AE188" s="554"/>
      <c r="AF188" s="554"/>
      <c r="AG188" s="554"/>
      <c r="AH188" s="555"/>
    </row>
    <row r="189" spans="1:34" ht="6" customHeight="1" x14ac:dyDescent="0.25">
      <c r="A189" s="1192" t="s">
        <v>191</v>
      </c>
      <c r="B189" s="1194" t="s">
        <v>192</v>
      </c>
      <c r="C189" s="632" t="s">
        <v>193</v>
      </c>
      <c r="D189" s="632"/>
      <c r="E189" s="632"/>
      <c r="F189" s="632"/>
      <c r="G189" s="632"/>
      <c r="H189" s="632"/>
      <c r="I189" s="632"/>
      <c r="J189" s="617">
        <v>603</v>
      </c>
      <c r="K189" s="633"/>
      <c r="L189" s="1198">
        <f>Vkladani_dat!G119</f>
        <v>0</v>
      </c>
      <c r="M189" s="657"/>
      <c r="N189" s="657"/>
      <c r="O189" s="658"/>
      <c r="P189" s="149"/>
      <c r="Q189" s="1180"/>
      <c r="R189" s="1181"/>
      <c r="S189" s="1181"/>
      <c r="T189" s="1181"/>
      <c r="U189" s="1181"/>
      <c r="V189" s="1181"/>
      <c r="W189" s="1181"/>
      <c r="X189" s="1181"/>
      <c r="Y189" s="1181"/>
      <c r="Z189" s="1182"/>
      <c r="AA189" s="617"/>
      <c r="AB189" s="617"/>
      <c r="AC189" s="617"/>
      <c r="AD189" s="554"/>
      <c r="AE189" s="554"/>
      <c r="AF189" s="554"/>
      <c r="AG189" s="554"/>
      <c r="AH189" s="555"/>
    </row>
    <row r="190" spans="1:34" ht="6.75" customHeight="1" x14ac:dyDescent="0.25">
      <c r="A190" s="1193"/>
      <c r="B190" s="1195"/>
      <c r="C190" s="632"/>
      <c r="D190" s="632"/>
      <c r="E190" s="632"/>
      <c r="F190" s="632"/>
      <c r="G190" s="632"/>
      <c r="H190" s="632"/>
      <c r="I190" s="632"/>
      <c r="J190" s="633"/>
      <c r="K190" s="633"/>
      <c r="L190" s="657"/>
      <c r="M190" s="657"/>
      <c r="N190" s="657"/>
      <c r="O190" s="658"/>
      <c r="P190" s="149"/>
      <c r="Q190" s="1180"/>
      <c r="R190" s="1181"/>
      <c r="S190" s="1181"/>
      <c r="T190" s="1181"/>
      <c r="U190" s="1181"/>
      <c r="V190" s="1181"/>
      <c r="W190" s="1181"/>
      <c r="X190" s="1181"/>
      <c r="Y190" s="1181"/>
      <c r="Z190" s="1182"/>
      <c r="AA190" s="617"/>
      <c r="AB190" s="617"/>
      <c r="AC190" s="617"/>
      <c r="AD190" s="554"/>
      <c r="AE190" s="554"/>
      <c r="AF190" s="554"/>
      <c r="AG190" s="554"/>
      <c r="AH190" s="555"/>
    </row>
    <row r="191" spans="1:34" ht="3.6" customHeight="1" x14ac:dyDescent="0.25">
      <c r="A191" s="1193"/>
      <c r="B191" s="1195"/>
      <c r="C191" s="631" t="s">
        <v>194</v>
      </c>
      <c r="D191" s="632"/>
      <c r="E191" s="632"/>
      <c r="F191" s="632"/>
      <c r="G191" s="632"/>
      <c r="H191" s="632"/>
      <c r="I191" s="632"/>
      <c r="J191" s="617">
        <v>604</v>
      </c>
      <c r="K191" s="633"/>
      <c r="L191" s="656">
        <f>Vkladani_dat!G120</f>
        <v>0</v>
      </c>
      <c r="M191" s="657"/>
      <c r="N191" s="657"/>
      <c r="O191" s="658"/>
      <c r="P191" s="149"/>
      <c r="Q191" s="1183"/>
      <c r="R191" s="1184"/>
      <c r="S191" s="1184"/>
      <c r="T191" s="1184"/>
      <c r="U191" s="1184"/>
      <c r="V191" s="1184"/>
      <c r="W191" s="1184"/>
      <c r="X191" s="1184"/>
      <c r="Y191" s="1184"/>
      <c r="Z191" s="1185"/>
      <c r="AA191" s="617"/>
      <c r="AB191" s="617"/>
      <c r="AC191" s="617"/>
      <c r="AD191" s="554"/>
      <c r="AE191" s="554"/>
      <c r="AF191" s="554"/>
      <c r="AG191" s="554"/>
      <c r="AH191" s="555"/>
    </row>
    <row r="192" spans="1:34" ht="3" hidden="1" customHeight="1" x14ac:dyDescent="0.25">
      <c r="A192" s="1193"/>
      <c r="B192" s="1195"/>
      <c r="C192" s="632"/>
      <c r="D192" s="632"/>
      <c r="E192" s="632"/>
      <c r="F192" s="632"/>
      <c r="G192" s="632"/>
      <c r="H192" s="632"/>
      <c r="I192" s="632"/>
      <c r="J192" s="633"/>
      <c r="K192" s="633"/>
      <c r="L192" s="657"/>
      <c r="M192" s="657"/>
      <c r="N192" s="657"/>
      <c r="O192" s="658"/>
      <c r="P192" s="149"/>
      <c r="Q192" s="117"/>
      <c r="R192" s="118"/>
      <c r="S192" s="118"/>
      <c r="T192" s="118"/>
      <c r="U192" s="118"/>
      <c r="V192" s="118"/>
      <c r="W192" s="118"/>
      <c r="X192" s="118"/>
      <c r="Y192" s="118"/>
      <c r="Z192" s="119"/>
      <c r="AA192" s="617"/>
      <c r="AB192" s="617"/>
      <c r="AC192" s="617"/>
      <c r="AD192" s="554"/>
      <c r="AE192" s="554"/>
      <c r="AF192" s="554"/>
      <c r="AG192" s="554"/>
      <c r="AH192" s="555"/>
    </row>
    <row r="193" spans="1:34" ht="7.15" customHeight="1" x14ac:dyDescent="0.25">
      <c r="A193" s="1193"/>
      <c r="B193" s="1195"/>
      <c r="C193" s="632"/>
      <c r="D193" s="632"/>
      <c r="E193" s="632"/>
      <c r="F193" s="632"/>
      <c r="G193" s="632"/>
      <c r="H193" s="632"/>
      <c r="I193" s="632"/>
      <c r="J193" s="633"/>
      <c r="K193" s="633"/>
      <c r="L193" s="657"/>
      <c r="M193" s="657"/>
      <c r="N193" s="657"/>
      <c r="O193" s="658"/>
      <c r="P193" s="149"/>
      <c r="Q193" s="650" t="s">
        <v>218</v>
      </c>
      <c r="R193" s="651"/>
      <c r="S193" s="659" t="s">
        <v>226</v>
      </c>
      <c r="T193" s="608"/>
      <c r="U193" s="608"/>
      <c r="V193" s="608"/>
      <c r="W193" s="608"/>
      <c r="X193" s="608"/>
      <c r="Y193" s="608"/>
      <c r="Z193" s="627"/>
      <c r="AA193" s="617">
        <v>809</v>
      </c>
      <c r="AB193" s="617"/>
      <c r="AC193" s="617"/>
      <c r="AD193" s="554">
        <f>Vkladani_dat!G166</f>
        <v>0</v>
      </c>
      <c r="AE193" s="554"/>
      <c r="AF193" s="554"/>
      <c r="AG193" s="554"/>
      <c r="AH193" s="555"/>
    </row>
    <row r="194" spans="1:34" ht="4.5" customHeight="1" x14ac:dyDescent="0.25">
      <c r="A194" s="1193"/>
      <c r="B194" s="1195"/>
      <c r="C194" s="631" t="s">
        <v>195</v>
      </c>
      <c r="D194" s="632"/>
      <c r="E194" s="632"/>
      <c r="F194" s="632"/>
      <c r="G194" s="632"/>
      <c r="H194" s="632"/>
      <c r="I194" s="632"/>
      <c r="J194" s="617">
        <v>605</v>
      </c>
      <c r="K194" s="633"/>
      <c r="L194" s="656">
        <f>Vkladani_dat!G121</f>
        <v>0</v>
      </c>
      <c r="M194" s="657"/>
      <c r="N194" s="657"/>
      <c r="O194" s="658"/>
      <c r="P194" s="149"/>
      <c r="Q194" s="652"/>
      <c r="R194" s="653"/>
      <c r="S194" s="646"/>
      <c r="T194" s="629"/>
      <c r="U194" s="629"/>
      <c r="V194" s="629"/>
      <c r="W194" s="629"/>
      <c r="X194" s="629"/>
      <c r="Y194" s="629"/>
      <c r="Z194" s="630"/>
      <c r="AA194" s="617"/>
      <c r="AB194" s="617"/>
      <c r="AC194" s="617"/>
      <c r="AD194" s="554"/>
      <c r="AE194" s="554"/>
      <c r="AF194" s="554"/>
      <c r="AG194" s="554"/>
      <c r="AH194" s="555"/>
    </row>
    <row r="195" spans="1:34" ht="7.5" customHeight="1" x14ac:dyDescent="0.25">
      <c r="A195" s="1193"/>
      <c r="B195" s="1195"/>
      <c r="C195" s="632"/>
      <c r="D195" s="632"/>
      <c r="E195" s="632"/>
      <c r="F195" s="632"/>
      <c r="G195" s="632"/>
      <c r="H195" s="632"/>
      <c r="I195" s="632"/>
      <c r="J195" s="633"/>
      <c r="K195" s="633"/>
      <c r="L195" s="657"/>
      <c r="M195" s="657"/>
      <c r="N195" s="657"/>
      <c r="O195" s="658"/>
      <c r="P195" s="149"/>
      <c r="Q195" s="652"/>
      <c r="R195" s="653"/>
      <c r="S195" s="659" t="s">
        <v>475</v>
      </c>
      <c r="T195" s="549"/>
      <c r="U195" s="549"/>
      <c r="V195" s="549"/>
      <c r="W195" s="549"/>
      <c r="X195" s="549"/>
      <c r="Y195" s="549"/>
      <c r="Z195" s="550"/>
      <c r="AA195" s="617">
        <v>810</v>
      </c>
      <c r="AB195" s="617"/>
      <c r="AC195" s="617"/>
      <c r="AD195" s="554">
        <f>Vkladani_dat!G167</f>
        <v>0</v>
      </c>
      <c r="AE195" s="554"/>
      <c r="AF195" s="554"/>
      <c r="AG195" s="554"/>
      <c r="AH195" s="555"/>
    </row>
    <row r="196" spans="1:34" ht="1.9" customHeight="1" x14ac:dyDescent="0.25">
      <c r="A196" s="1193"/>
      <c r="B196" s="1195"/>
      <c r="C196" s="632"/>
      <c r="D196" s="632"/>
      <c r="E196" s="632"/>
      <c r="F196" s="632"/>
      <c r="G196" s="632"/>
      <c r="H196" s="632"/>
      <c r="I196" s="632"/>
      <c r="J196" s="633"/>
      <c r="K196" s="633"/>
      <c r="L196" s="657"/>
      <c r="M196" s="657"/>
      <c r="N196" s="657"/>
      <c r="O196" s="658"/>
      <c r="P196" s="149"/>
      <c r="Q196" s="652"/>
      <c r="R196" s="653"/>
      <c r="S196" s="660"/>
      <c r="T196" s="661"/>
      <c r="U196" s="661"/>
      <c r="V196" s="661"/>
      <c r="W196" s="661"/>
      <c r="X196" s="661"/>
      <c r="Y196" s="661"/>
      <c r="Z196" s="662"/>
      <c r="AA196" s="617"/>
      <c r="AB196" s="617"/>
      <c r="AC196" s="617"/>
      <c r="AD196" s="554"/>
      <c r="AE196" s="554"/>
      <c r="AF196" s="554"/>
      <c r="AG196" s="554"/>
      <c r="AH196" s="555"/>
    </row>
    <row r="197" spans="1:34" ht="3" customHeight="1" x14ac:dyDescent="0.25">
      <c r="A197" s="1193"/>
      <c r="B197" s="1195"/>
      <c r="C197" s="631" t="s">
        <v>196</v>
      </c>
      <c r="D197" s="632"/>
      <c r="E197" s="632"/>
      <c r="F197" s="632"/>
      <c r="G197" s="632"/>
      <c r="H197" s="632"/>
      <c r="I197" s="632"/>
      <c r="J197" s="617">
        <v>606</v>
      </c>
      <c r="K197" s="633"/>
      <c r="L197" s="641">
        <f>Vkladani_dat!G122</f>
        <v>0</v>
      </c>
      <c r="M197" s="642"/>
      <c r="N197" s="642"/>
      <c r="O197" s="643"/>
      <c r="P197" s="149"/>
      <c r="Q197" s="654"/>
      <c r="R197" s="655"/>
      <c r="S197" s="663"/>
      <c r="T197" s="552"/>
      <c r="U197" s="552"/>
      <c r="V197" s="552"/>
      <c r="W197" s="552"/>
      <c r="X197" s="552"/>
      <c r="Y197" s="552"/>
      <c r="Z197" s="553"/>
      <c r="AA197" s="617"/>
      <c r="AB197" s="617"/>
      <c r="AC197" s="617"/>
      <c r="AD197" s="554"/>
      <c r="AE197" s="554"/>
      <c r="AF197" s="554"/>
      <c r="AG197" s="554"/>
      <c r="AH197" s="555"/>
    </row>
    <row r="198" spans="1:34" ht="9.75" customHeight="1" x14ac:dyDescent="0.25">
      <c r="A198" s="1193"/>
      <c r="B198" s="1195"/>
      <c r="C198" s="632"/>
      <c r="D198" s="632"/>
      <c r="E198" s="632"/>
      <c r="F198" s="632"/>
      <c r="G198" s="632"/>
      <c r="H198" s="632"/>
      <c r="I198" s="632"/>
      <c r="J198" s="633"/>
      <c r="K198" s="633"/>
      <c r="L198" s="642"/>
      <c r="M198" s="642"/>
      <c r="N198" s="642"/>
      <c r="O198" s="643"/>
      <c r="P198" s="149"/>
      <c r="Q198" s="686" t="s">
        <v>516</v>
      </c>
      <c r="R198" s="687"/>
      <c r="S198" s="687"/>
      <c r="T198" s="687"/>
      <c r="U198" s="687"/>
      <c r="V198" s="687"/>
      <c r="W198" s="687"/>
      <c r="X198" s="687"/>
      <c r="Y198" s="687"/>
      <c r="Z198" s="688"/>
      <c r="AA198" s="625">
        <v>811</v>
      </c>
      <c r="AB198" s="625"/>
      <c r="AC198" s="625"/>
      <c r="AD198" s="637">
        <f>Vkladani_dat!G168</f>
        <v>0</v>
      </c>
      <c r="AE198" s="637"/>
      <c r="AF198" s="637"/>
      <c r="AG198" s="637"/>
      <c r="AH198" s="638"/>
    </row>
    <row r="199" spans="1:34" ht="2.25" customHeight="1" x14ac:dyDescent="0.25">
      <c r="A199" s="1193"/>
      <c r="B199" s="1195"/>
      <c r="C199" s="639" t="s">
        <v>197</v>
      </c>
      <c r="D199" s="640"/>
      <c r="E199" s="640"/>
      <c r="F199" s="640"/>
      <c r="G199" s="640"/>
      <c r="H199" s="640"/>
      <c r="I199" s="640"/>
      <c r="J199" s="617">
        <v>607</v>
      </c>
      <c r="K199" s="633"/>
      <c r="L199" s="641">
        <f>Vkladani_dat!G123</f>
        <v>0</v>
      </c>
      <c r="M199" s="642"/>
      <c r="N199" s="642"/>
      <c r="O199" s="643"/>
      <c r="P199" s="149"/>
      <c r="Q199" s="686"/>
      <c r="R199" s="687"/>
      <c r="S199" s="687"/>
      <c r="T199" s="687"/>
      <c r="U199" s="687"/>
      <c r="V199" s="687"/>
      <c r="W199" s="687"/>
      <c r="X199" s="687"/>
      <c r="Y199" s="687"/>
      <c r="Z199" s="688"/>
      <c r="AA199" s="617"/>
      <c r="AB199" s="617"/>
      <c r="AC199" s="617"/>
      <c r="AD199" s="554"/>
      <c r="AE199" s="554"/>
      <c r="AF199" s="554"/>
      <c r="AG199" s="554"/>
      <c r="AH199" s="555"/>
    </row>
    <row r="200" spans="1:34" ht="4.5" customHeight="1" x14ac:dyDescent="0.25">
      <c r="A200" s="1193"/>
      <c r="B200" s="1195"/>
      <c r="C200" s="640"/>
      <c r="D200" s="640"/>
      <c r="E200" s="640"/>
      <c r="F200" s="640"/>
      <c r="G200" s="640"/>
      <c r="H200" s="640"/>
      <c r="I200" s="640"/>
      <c r="J200" s="633"/>
      <c r="K200" s="633"/>
      <c r="L200" s="642"/>
      <c r="M200" s="642"/>
      <c r="N200" s="642"/>
      <c r="O200" s="643"/>
      <c r="P200" s="149"/>
      <c r="Q200" s="628"/>
      <c r="R200" s="629"/>
      <c r="S200" s="629"/>
      <c r="T200" s="629"/>
      <c r="U200" s="629"/>
      <c r="V200" s="629"/>
      <c r="W200" s="629"/>
      <c r="X200" s="629"/>
      <c r="Y200" s="629"/>
      <c r="Z200" s="630"/>
      <c r="AA200" s="617"/>
      <c r="AB200" s="617"/>
      <c r="AC200" s="617"/>
      <c r="AD200" s="554"/>
      <c r="AE200" s="554"/>
      <c r="AF200" s="554"/>
      <c r="AG200" s="554"/>
      <c r="AH200" s="555"/>
    </row>
    <row r="201" spans="1:34" ht="6" customHeight="1" x14ac:dyDescent="0.25">
      <c r="A201" s="1193"/>
      <c r="B201" s="1195"/>
      <c r="C201" s="640"/>
      <c r="D201" s="640"/>
      <c r="E201" s="640"/>
      <c r="F201" s="640"/>
      <c r="G201" s="640"/>
      <c r="H201" s="640"/>
      <c r="I201" s="640"/>
      <c r="J201" s="633"/>
      <c r="K201" s="633"/>
      <c r="L201" s="346"/>
      <c r="M201" s="346"/>
      <c r="N201" s="346"/>
      <c r="O201" s="644"/>
      <c r="P201" s="149"/>
      <c r="Q201" s="626" t="s">
        <v>517</v>
      </c>
      <c r="R201" s="608"/>
      <c r="S201" s="608"/>
      <c r="T201" s="608"/>
      <c r="U201" s="608"/>
      <c r="V201" s="608"/>
      <c r="W201" s="608"/>
      <c r="X201" s="608"/>
      <c r="Y201" s="608"/>
      <c r="Z201" s="627"/>
      <c r="AA201" s="617">
        <v>812</v>
      </c>
      <c r="AB201" s="617"/>
      <c r="AC201" s="617"/>
      <c r="AD201" s="554">
        <f>Vkladani_dat!G169</f>
        <v>0</v>
      </c>
      <c r="AE201" s="554"/>
      <c r="AF201" s="554"/>
      <c r="AG201" s="554"/>
      <c r="AH201" s="555"/>
    </row>
    <row r="202" spans="1:34" ht="6.75" customHeight="1" x14ac:dyDescent="0.25">
      <c r="A202" s="1193"/>
      <c r="B202" s="1195"/>
      <c r="C202" s="631" t="s">
        <v>198</v>
      </c>
      <c r="D202" s="632"/>
      <c r="E202" s="632"/>
      <c r="F202" s="632"/>
      <c r="G202" s="632"/>
      <c r="H202" s="632"/>
      <c r="I202" s="632"/>
      <c r="J202" s="617">
        <v>608</v>
      </c>
      <c r="K202" s="633"/>
      <c r="L202" s="634">
        <f>Vkladani_dat!G124</f>
        <v>0</v>
      </c>
      <c r="M202" s="635"/>
      <c r="N202" s="635"/>
      <c r="O202" s="636"/>
      <c r="P202" s="149"/>
      <c r="Q202" s="628"/>
      <c r="R202" s="629"/>
      <c r="S202" s="629"/>
      <c r="T202" s="629"/>
      <c r="U202" s="629"/>
      <c r="V202" s="629"/>
      <c r="W202" s="629"/>
      <c r="X202" s="629"/>
      <c r="Y202" s="629"/>
      <c r="Z202" s="630"/>
      <c r="AA202" s="617"/>
      <c r="AB202" s="617"/>
      <c r="AC202" s="617"/>
      <c r="AD202" s="554"/>
      <c r="AE202" s="554"/>
      <c r="AF202" s="554"/>
      <c r="AG202" s="554"/>
      <c r="AH202" s="555"/>
    </row>
    <row r="203" spans="1:34" ht="7.15" customHeight="1" x14ac:dyDescent="0.25">
      <c r="A203" s="1193"/>
      <c r="B203" s="1195"/>
      <c r="C203" s="632"/>
      <c r="D203" s="632"/>
      <c r="E203" s="632"/>
      <c r="F203" s="632"/>
      <c r="G203" s="632"/>
      <c r="H203" s="632"/>
      <c r="I203" s="632"/>
      <c r="J203" s="633"/>
      <c r="K203" s="633"/>
      <c r="L203" s="635"/>
      <c r="M203" s="635"/>
      <c r="N203" s="635"/>
      <c r="O203" s="636"/>
      <c r="P203" s="149"/>
      <c r="Q203" s="626" t="s">
        <v>230</v>
      </c>
      <c r="R203" s="608"/>
      <c r="S203" s="608"/>
      <c r="T203" s="608"/>
      <c r="U203" s="608"/>
      <c r="V203" s="608"/>
      <c r="W203" s="608"/>
      <c r="X203" s="608"/>
      <c r="Y203" s="608"/>
      <c r="Z203" s="627"/>
      <c r="AA203" s="617">
        <v>813</v>
      </c>
      <c r="AB203" s="617"/>
      <c r="AC203" s="617"/>
      <c r="AD203" s="554">
        <f>Vkladani_dat!G170</f>
        <v>0</v>
      </c>
      <c r="AE203" s="554"/>
      <c r="AF203" s="554"/>
      <c r="AG203" s="554"/>
      <c r="AH203" s="555"/>
    </row>
    <row r="204" spans="1:34" ht="5.25" customHeight="1" x14ac:dyDescent="0.25">
      <c r="A204" s="1193"/>
      <c r="B204" s="631" t="s">
        <v>199</v>
      </c>
      <c r="C204" s="632"/>
      <c r="D204" s="632"/>
      <c r="E204" s="632"/>
      <c r="F204" s="632"/>
      <c r="G204" s="632"/>
      <c r="H204" s="632"/>
      <c r="I204" s="632"/>
      <c r="J204" s="617">
        <v>609</v>
      </c>
      <c r="K204" s="633"/>
      <c r="L204" s="634">
        <f>Vkladani_dat!G125</f>
        <v>0</v>
      </c>
      <c r="M204" s="635"/>
      <c r="N204" s="635"/>
      <c r="O204" s="636"/>
      <c r="P204" s="149"/>
      <c r="Q204" s="628"/>
      <c r="R204" s="629"/>
      <c r="S204" s="629"/>
      <c r="T204" s="629"/>
      <c r="U204" s="629"/>
      <c r="V204" s="629"/>
      <c r="W204" s="629"/>
      <c r="X204" s="629"/>
      <c r="Y204" s="629"/>
      <c r="Z204" s="630"/>
      <c r="AA204" s="617"/>
      <c r="AB204" s="617"/>
      <c r="AC204" s="617"/>
      <c r="AD204" s="554"/>
      <c r="AE204" s="554"/>
      <c r="AF204" s="554"/>
      <c r="AG204" s="554"/>
      <c r="AH204" s="555"/>
    </row>
    <row r="205" spans="1:34" ht="4.5" customHeight="1" x14ac:dyDescent="0.25">
      <c r="A205" s="1193"/>
      <c r="B205" s="632"/>
      <c r="C205" s="632"/>
      <c r="D205" s="632"/>
      <c r="E205" s="632"/>
      <c r="F205" s="632"/>
      <c r="G205" s="632"/>
      <c r="H205" s="632"/>
      <c r="I205" s="632"/>
      <c r="J205" s="633"/>
      <c r="K205" s="633"/>
      <c r="L205" s="635"/>
      <c r="M205" s="635"/>
      <c r="N205" s="635"/>
      <c r="O205" s="636"/>
      <c r="P205" s="149"/>
      <c r="Q205" s="626" t="s">
        <v>231</v>
      </c>
      <c r="R205" s="608"/>
      <c r="S205" s="608"/>
      <c r="T205" s="608"/>
      <c r="U205" s="608"/>
      <c r="V205" s="608"/>
      <c r="W205" s="608"/>
      <c r="X205" s="608"/>
      <c r="Y205" s="608"/>
      <c r="Z205" s="627"/>
      <c r="AA205" s="617">
        <v>814</v>
      </c>
      <c r="AB205" s="617"/>
      <c r="AC205" s="617"/>
      <c r="AD205" s="554">
        <f>Vkladani_dat!G171</f>
        <v>0</v>
      </c>
      <c r="AE205" s="554"/>
      <c r="AF205" s="554"/>
      <c r="AG205" s="554"/>
      <c r="AH205" s="555"/>
    </row>
    <row r="206" spans="1:34" ht="6" customHeight="1" x14ac:dyDescent="0.25">
      <c r="A206" s="1193"/>
      <c r="B206" s="632"/>
      <c r="C206" s="632"/>
      <c r="D206" s="632"/>
      <c r="E206" s="632"/>
      <c r="F206" s="632"/>
      <c r="G206" s="632"/>
      <c r="H206" s="632"/>
      <c r="I206" s="632"/>
      <c r="J206" s="633"/>
      <c r="K206" s="633"/>
      <c r="L206" s="635"/>
      <c r="M206" s="635"/>
      <c r="N206" s="635"/>
      <c r="O206" s="636"/>
      <c r="P206" s="149"/>
      <c r="Q206" s="628"/>
      <c r="R206" s="629"/>
      <c r="S206" s="629"/>
      <c r="T206" s="629"/>
      <c r="U206" s="629"/>
      <c r="V206" s="629"/>
      <c r="W206" s="629"/>
      <c r="X206" s="629"/>
      <c r="Y206" s="629"/>
      <c r="Z206" s="630"/>
      <c r="AA206" s="617"/>
      <c r="AB206" s="617"/>
      <c r="AC206" s="617"/>
      <c r="AD206" s="554"/>
      <c r="AE206" s="554"/>
      <c r="AF206" s="554"/>
      <c r="AG206" s="554"/>
      <c r="AH206" s="555"/>
    </row>
    <row r="207" spans="1:34" ht="9" customHeight="1" x14ac:dyDescent="0.25">
      <c r="A207" s="1210" t="s">
        <v>539</v>
      </c>
      <c r="B207" s="1211"/>
      <c r="C207" s="1211"/>
      <c r="D207" s="1211"/>
      <c r="E207" s="1211"/>
      <c r="F207" s="1211"/>
      <c r="G207" s="1211"/>
      <c r="H207" s="1211"/>
      <c r="I207" s="1212"/>
      <c r="J207" s="556">
        <v>610</v>
      </c>
      <c r="K207" s="360"/>
      <c r="L207" s="1208">
        <f>Vkladani_dat!G126</f>
        <v>0</v>
      </c>
      <c r="M207" s="620"/>
      <c r="N207" s="620"/>
      <c r="O207" s="1209"/>
      <c r="P207" s="149"/>
      <c r="Q207" s="548" t="s">
        <v>518</v>
      </c>
      <c r="R207" s="549"/>
      <c r="S207" s="549"/>
      <c r="T207" s="549"/>
      <c r="U207" s="549"/>
      <c r="V207" s="549"/>
      <c r="W207" s="549"/>
      <c r="X207" s="549"/>
      <c r="Y207" s="549"/>
      <c r="Z207" s="550"/>
      <c r="AA207" s="617">
        <v>815</v>
      </c>
      <c r="AB207" s="617"/>
      <c r="AC207" s="617"/>
      <c r="AD207" s="554">
        <f>Vkladani_dat!G172</f>
        <v>0</v>
      </c>
      <c r="AE207" s="554"/>
      <c r="AF207" s="554"/>
      <c r="AG207" s="554"/>
      <c r="AH207" s="555"/>
    </row>
    <row r="208" spans="1:34" ht="10.5" customHeight="1" x14ac:dyDescent="0.25">
      <c r="A208" s="1213" t="s">
        <v>572</v>
      </c>
      <c r="B208" s="1214"/>
      <c r="C208" s="1214"/>
      <c r="D208" s="1214"/>
      <c r="E208" s="1214"/>
      <c r="F208" s="1214"/>
      <c r="G208" s="1214"/>
      <c r="H208" s="1214"/>
      <c r="I208" s="1215"/>
      <c r="J208" s="360"/>
      <c r="K208" s="360"/>
      <c r="L208" s="620"/>
      <c r="M208" s="620"/>
      <c r="N208" s="620"/>
      <c r="O208" s="1209"/>
      <c r="P208" s="149"/>
      <c r="Q208" s="551"/>
      <c r="R208" s="552"/>
      <c r="S208" s="552"/>
      <c r="T208" s="552"/>
      <c r="U208" s="552"/>
      <c r="V208" s="552"/>
      <c r="W208" s="552"/>
      <c r="X208" s="552"/>
      <c r="Y208" s="552"/>
      <c r="Z208" s="553"/>
      <c r="AA208" s="617"/>
      <c r="AB208" s="617"/>
      <c r="AC208" s="617"/>
      <c r="AD208" s="554"/>
      <c r="AE208" s="554"/>
      <c r="AF208" s="554"/>
      <c r="AG208" s="554"/>
      <c r="AH208" s="555"/>
    </row>
    <row r="209" spans="1:34" ht="7.5" customHeight="1" x14ac:dyDescent="0.25">
      <c r="A209" s="1222" t="s">
        <v>538</v>
      </c>
      <c r="B209" s="1223"/>
      <c r="C209" s="1223"/>
      <c r="D209" s="1223"/>
      <c r="E209" s="1223"/>
      <c r="F209" s="1223"/>
      <c r="G209" s="1223"/>
      <c r="H209" s="1223"/>
      <c r="I209" s="1223"/>
      <c r="J209" s="556">
        <v>611</v>
      </c>
      <c r="K209" s="360"/>
      <c r="L209" s="1208">
        <f>Vkladani_dat!G127</f>
        <v>0</v>
      </c>
      <c r="M209" s="620"/>
      <c r="N209" s="620"/>
      <c r="O209" s="1209"/>
      <c r="P209" s="149"/>
      <c r="Q209" s="626" t="s">
        <v>519</v>
      </c>
      <c r="R209" s="608"/>
      <c r="S209" s="608"/>
      <c r="T209" s="608"/>
      <c r="U209" s="608"/>
      <c r="V209" s="608"/>
      <c r="W209" s="608"/>
      <c r="X209" s="608"/>
      <c r="Y209" s="608"/>
      <c r="Z209" s="627"/>
      <c r="AA209" s="617">
        <v>816</v>
      </c>
      <c r="AB209" s="617"/>
      <c r="AC209" s="617"/>
      <c r="AD209" s="554">
        <f>Vkladani_dat!G173</f>
        <v>0</v>
      </c>
      <c r="AE209" s="554"/>
      <c r="AF209" s="554"/>
      <c r="AG209" s="554"/>
      <c r="AH209" s="555"/>
    </row>
    <row r="210" spans="1:34" ht="5.25" customHeight="1" x14ac:dyDescent="0.25">
      <c r="A210" s="1224"/>
      <c r="B210" s="1223"/>
      <c r="C210" s="1223"/>
      <c r="D210" s="1223"/>
      <c r="E210" s="1223"/>
      <c r="F210" s="1223"/>
      <c r="G210" s="1223"/>
      <c r="H210" s="1223"/>
      <c r="I210" s="1223"/>
      <c r="J210" s="360"/>
      <c r="K210" s="360"/>
      <c r="L210" s="620"/>
      <c r="M210" s="620"/>
      <c r="N210" s="620"/>
      <c r="O210" s="1209"/>
      <c r="P210" s="149"/>
      <c r="Q210" s="628"/>
      <c r="R210" s="629"/>
      <c r="S210" s="629"/>
      <c r="T210" s="629"/>
      <c r="U210" s="629"/>
      <c r="V210" s="629"/>
      <c r="W210" s="629"/>
      <c r="X210" s="629"/>
      <c r="Y210" s="629"/>
      <c r="Z210" s="630"/>
      <c r="AA210" s="617"/>
      <c r="AB210" s="617"/>
      <c r="AC210" s="617"/>
      <c r="AD210" s="554"/>
      <c r="AE210" s="554"/>
      <c r="AF210" s="554"/>
      <c r="AG210" s="554"/>
      <c r="AH210" s="555"/>
    </row>
    <row r="211" spans="1:34" ht="7.15" customHeight="1" x14ac:dyDescent="0.25">
      <c r="A211" s="548" t="s">
        <v>540</v>
      </c>
      <c r="B211" s="1219"/>
      <c r="C211" s="1219"/>
      <c r="D211" s="1219"/>
      <c r="E211" s="1219"/>
      <c r="F211" s="1219"/>
      <c r="G211" s="1219"/>
      <c r="H211" s="1219"/>
      <c r="I211" s="1220"/>
      <c r="J211" s="556">
        <v>612</v>
      </c>
      <c r="K211" s="360"/>
      <c r="L211" s="1208">
        <f>Vkladani_dat!G128</f>
        <v>0</v>
      </c>
      <c r="M211" s="620"/>
      <c r="N211" s="620"/>
      <c r="O211" s="1209"/>
      <c r="P211" s="149"/>
      <c r="Q211" s="548" t="s">
        <v>520</v>
      </c>
      <c r="R211" s="549"/>
      <c r="S211" s="549"/>
      <c r="T211" s="549"/>
      <c r="U211" s="549"/>
      <c r="V211" s="549"/>
      <c r="W211" s="549"/>
      <c r="X211" s="549"/>
      <c r="Y211" s="549"/>
      <c r="Z211" s="550"/>
      <c r="AA211" s="557">
        <v>817</v>
      </c>
      <c r="AB211" s="558"/>
      <c r="AC211" s="559"/>
      <c r="AD211" s="566">
        <f>Vkladani_dat!G174</f>
        <v>0</v>
      </c>
      <c r="AE211" s="567"/>
      <c r="AF211" s="567"/>
      <c r="AG211" s="567"/>
      <c r="AH211" s="568"/>
    </row>
    <row r="212" spans="1:34" ht="8.4499999999999993" customHeight="1" x14ac:dyDescent="0.25">
      <c r="A212" s="1216" t="s">
        <v>541</v>
      </c>
      <c r="B212" s="1217"/>
      <c r="C212" s="1217"/>
      <c r="D212" s="1217"/>
      <c r="E212" s="1217"/>
      <c r="F212" s="1217"/>
      <c r="G212" s="1217"/>
      <c r="H212" s="1217"/>
      <c r="I212" s="1218"/>
      <c r="J212" s="360"/>
      <c r="K212" s="360"/>
      <c r="L212" s="620"/>
      <c r="M212" s="620"/>
      <c r="N212" s="620"/>
      <c r="O212" s="1209"/>
      <c r="P212" s="149"/>
      <c r="Q212" s="1221"/>
      <c r="R212" s="661"/>
      <c r="S212" s="661"/>
      <c r="T212" s="661"/>
      <c r="U212" s="661"/>
      <c r="V212" s="661"/>
      <c r="W212" s="661"/>
      <c r="X212" s="661"/>
      <c r="Y212" s="661"/>
      <c r="Z212" s="662"/>
      <c r="AA212" s="560"/>
      <c r="AB212" s="561"/>
      <c r="AC212" s="562"/>
      <c r="AD212" s="569"/>
      <c r="AE212" s="570"/>
      <c r="AF212" s="570"/>
      <c r="AG212" s="570"/>
      <c r="AH212" s="571"/>
    </row>
    <row r="213" spans="1:34" ht="6" customHeight="1" x14ac:dyDescent="0.25">
      <c r="A213" s="1225" t="s">
        <v>474</v>
      </c>
      <c r="B213" s="932"/>
      <c r="C213" s="932"/>
      <c r="D213" s="932"/>
      <c r="E213" s="932"/>
      <c r="F213" s="932"/>
      <c r="G213" s="932"/>
      <c r="H213" s="932"/>
      <c r="I213" s="932"/>
      <c r="J213" s="617">
        <v>613</v>
      </c>
      <c r="K213" s="618"/>
      <c r="L213" s="1208">
        <f>Vkladani_dat!G129</f>
        <v>0</v>
      </c>
      <c r="M213" s="621"/>
      <c r="N213" s="621"/>
      <c r="O213" s="622"/>
      <c r="P213" s="149"/>
      <c r="Q213" s="963"/>
      <c r="R213" s="613"/>
      <c r="S213" s="613"/>
      <c r="T213" s="613"/>
      <c r="U213" s="613"/>
      <c r="V213" s="613"/>
      <c r="W213" s="613"/>
      <c r="X213" s="613"/>
      <c r="Y213" s="613"/>
      <c r="Z213" s="614"/>
      <c r="AA213" s="563"/>
      <c r="AB213" s="564"/>
      <c r="AC213" s="565"/>
      <c r="AD213" s="572"/>
      <c r="AE213" s="573"/>
      <c r="AF213" s="573"/>
      <c r="AG213" s="573"/>
      <c r="AH213" s="574"/>
    </row>
    <row r="214" spans="1:34" ht="4.1500000000000004" customHeight="1" x14ac:dyDescent="0.25">
      <c r="A214" s="1226"/>
      <c r="B214" s="932"/>
      <c r="C214" s="932"/>
      <c r="D214" s="932"/>
      <c r="E214" s="932"/>
      <c r="F214" s="932"/>
      <c r="G214" s="932"/>
      <c r="H214" s="932"/>
      <c r="I214" s="932"/>
      <c r="J214" s="618"/>
      <c r="K214" s="618"/>
      <c r="L214" s="621"/>
      <c r="M214" s="621"/>
      <c r="N214" s="621"/>
      <c r="O214" s="622"/>
      <c r="P214" s="149"/>
      <c r="Q214" s="599" t="s">
        <v>587</v>
      </c>
      <c r="R214" s="600"/>
      <c r="S214" s="600"/>
      <c r="T214" s="601"/>
      <c r="U214" s="608" t="s">
        <v>521</v>
      </c>
      <c r="V214" s="609"/>
      <c r="W214" s="609"/>
      <c r="X214" s="609"/>
      <c r="Y214" s="609"/>
      <c r="Z214" s="610"/>
      <c r="AA214" s="557">
        <v>818</v>
      </c>
      <c r="AB214" s="578"/>
      <c r="AC214" s="579"/>
      <c r="AD214" s="566">
        <f>Vkladani_dat!G175</f>
        <v>0</v>
      </c>
      <c r="AE214" s="583"/>
      <c r="AF214" s="583"/>
      <c r="AG214" s="583"/>
      <c r="AH214" s="584"/>
    </row>
    <row r="215" spans="1:34" ht="8.4499999999999993" customHeight="1" x14ac:dyDescent="0.25">
      <c r="A215" s="1226"/>
      <c r="B215" s="932"/>
      <c r="C215" s="932"/>
      <c r="D215" s="932"/>
      <c r="E215" s="932"/>
      <c r="F215" s="932"/>
      <c r="G215" s="932"/>
      <c r="H215" s="932"/>
      <c r="I215" s="932"/>
      <c r="J215" s="618"/>
      <c r="K215" s="618"/>
      <c r="L215" s="621"/>
      <c r="M215" s="621"/>
      <c r="N215" s="621"/>
      <c r="O215" s="622"/>
      <c r="P215" s="149"/>
      <c r="Q215" s="602"/>
      <c r="R215" s="603"/>
      <c r="S215" s="603"/>
      <c r="T215" s="604"/>
      <c r="U215" s="611"/>
      <c r="V215" s="611"/>
      <c r="W215" s="611"/>
      <c r="X215" s="611"/>
      <c r="Y215" s="611"/>
      <c r="Z215" s="612"/>
      <c r="AA215" s="580"/>
      <c r="AB215" s="581"/>
      <c r="AC215" s="582"/>
      <c r="AD215" s="585"/>
      <c r="AE215" s="586"/>
      <c r="AF215" s="586"/>
      <c r="AG215" s="586"/>
      <c r="AH215" s="587"/>
    </row>
    <row r="216" spans="1:34" ht="6" customHeight="1" x14ac:dyDescent="0.25">
      <c r="A216" s="543" t="s">
        <v>422</v>
      </c>
      <c r="B216" s="544"/>
      <c r="C216" s="544"/>
      <c r="D216" s="544"/>
      <c r="E216" s="544"/>
      <c r="F216" s="544"/>
      <c r="G216" s="544"/>
      <c r="H216" s="544"/>
      <c r="I216" s="544"/>
      <c r="J216" s="617">
        <v>614</v>
      </c>
      <c r="K216" s="618"/>
      <c r="L216" s="554">
        <f>Vkladani_dat!G130</f>
        <v>0</v>
      </c>
      <c r="M216" s="386"/>
      <c r="N216" s="386"/>
      <c r="O216" s="387"/>
      <c r="P216" s="149"/>
      <c r="Q216" s="602"/>
      <c r="R216" s="603"/>
      <c r="S216" s="603"/>
      <c r="T216" s="604"/>
      <c r="U216" s="613"/>
      <c r="V216" s="613"/>
      <c r="W216" s="613"/>
      <c r="X216" s="613"/>
      <c r="Y216" s="613"/>
      <c r="Z216" s="614"/>
      <c r="AA216" s="563"/>
      <c r="AB216" s="564"/>
      <c r="AC216" s="565"/>
      <c r="AD216" s="572"/>
      <c r="AE216" s="573"/>
      <c r="AF216" s="573"/>
      <c r="AG216" s="573"/>
      <c r="AH216" s="574"/>
    </row>
    <row r="217" spans="1:34" ht="6" customHeight="1" x14ac:dyDescent="0.25">
      <c r="A217" s="545"/>
      <c r="B217" s="544"/>
      <c r="C217" s="544"/>
      <c r="D217" s="544"/>
      <c r="E217" s="544"/>
      <c r="F217" s="544"/>
      <c r="G217" s="544"/>
      <c r="H217" s="544"/>
      <c r="I217" s="544"/>
      <c r="J217" s="618"/>
      <c r="K217" s="618"/>
      <c r="L217" s="386"/>
      <c r="M217" s="386"/>
      <c r="N217" s="386"/>
      <c r="O217" s="387"/>
      <c r="P217" s="149"/>
      <c r="Q217" s="602"/>
      <c r="R217" s="603"/>
      <c r="S217" s="603"/>
      <c r="T217" s="604"/>
      <c r="U217" s="608" t="s">
        <v>522</v>
      </c>
      <c r="V217" s="609"/>
      <c r="W217" s="609"/>
      <c r="X217" s="609"/>
      <c r="Y217" s="609"/>
      <c r="Z217" s="610"/>
      <c r="AA217" s="557">
        <v>819</v>
      </c>
      <c r="AB217" s="578"/>
      <c r="AC217" s="579"/>
      <c r="AD217" s="566">
        <f>Vkladani_dat!G176</f>
        <v>0</v>
      </c>
      <c r="AE217" s="583"/>
      <c r="AF217" s="583"/>
      <c r="AG217" s="583"/>
      <c r="AH217" s="584"/>
    </row>
    <row r="218" spans="1:34" ht="3.75" customHeight="1" x14ac:dyDescent="0.25">
      <c r="A218" s="545" t="s">
        <v>423</v>
      </c>
      <c r="B218" s="544"/>
      <c r="C218" s="544"/>
      <c r="D218" s="544"/>
      <c r="E218" s="544"/>
      <c r="F218" s="544"/>
      <c r="G218" s="544"/>
      <c r="H218" s="544"/>
      <c r="I218" s="544"/>
      <c r="J218" s="617">
        <v>615</v>
      </c>
      <c r="K218" s="618"/>
      <c r="L218" s="620">
        <f>Vkladani_dat!G131</f>
        <v>0</v>
      </c>
      <c r="M218" s="621"/>
      <c r="N218" s="621"/>
      <c r="O218" s="622"/>
      <c r="P218" s="149"/>
      <c r="Q218" s="602"/>
      <c r="R218" s="603"/>
      <c r="S218" s="603"/>
      <c r="T218" s="604"/>
      <c r="U218" s="611"/>
      <c r="V218" s="611"/>
      <c r="W218" s="611"/>
      <c r="X218" s="611"/>
      <c r="Y218" s="611"/>
      <c r="Z218" s="612"/>
      <c r="AA218" s="580"/>
      <c r="AB218" s="581"/>
      <c r="AC218" s="582"/>
      <c r="AD218" s="585"/>
      <c r="AE218" s="586"/>
      <c r="AF218" s="586"/>
      <c r="AG218" s="586"/>
      <c r="AH218" s="587"/>
    </row>
    <row r="219" spans="1:34" ht="4.5" customHeight="1" thickBot="1" x14ac:dyDescent="0.3">
      <c r="A219" s="545"/>
      <c r="B219" s="544"/>
      <c r="C219" s="544"/>
      <c r="D219" s="544"/>
      <c r="E219" s="544"/>
      <c r="F219" s="544"/>
      <c r="G219" s="544"/>
      <c r="H219" s="544"/>
      <c r="I219" s="544"/>
      <c r="J219" s="618"/>
      <c r="K219" s="618"/>
      <c r="L219" s="621"/>
      <c r="M219" s="621"/>
      <c r="N219" s="621"/>
      <c r="O219" s="622"/>
      <c r="P219" s="149"/>
      <c r="Q219" s="605"/>
      <c r="R219" s="606"/>
      <c r="S219" s="606"/>
      <c r="T219" s="607"/>
      <c r="U219" s="615"/>
      <c r="V219" s="615"/>
      <c r="W219" s="615"/>
      <c r="X219" s="615"/>
      <c r="Y219" s="615"/>
      <c r="Z219" s="616"/>
      <c r="AA219" s="596"/>
      <c r="AB219" s="597"/>
      <c r="AC219" s="598"/>
      <c r="AD219" s="588"/>
      <c r="AE219" s="589"/>
      <c r="AF219" s="589"/>
      <c r="AG219" s="589"/>
      <c r="AH219" s="590"/>
    </row>
    <row r="220" spans="1:34" ht="3" customHeight="1" thickBot="1" x14ac:dyDescent="0.3">
      <c r="A220" s="546"/>
      <c r="B220" s="547"/>
      <c r="C220" s="547"/>
      <c r="D220" s="547"/>
      <c r="E220" s="547"/>
      <c r="F220" s="547"/>
      <c r="G220" s="547"/>
      <c r="H220" s="547"/>
      <c r="I220" s="547"/>
      <c r="J220" s="619"/>
      <c r="K220" s="619"/>
      <c r="L220" s="623"/>
      <c r="M220" s="623"/>
      <c r="N220" s="623"/>
      <c r="O220" s="624"/>
      <c r="P220" s="149"/>
      <c r="Q220" s="591"/>
      <c r="R220" s="591"/>
      <c r="S220" s="591"/>
      <c r="T220" s="591"/>
      <c r="U220" s="591"/>
      <c r="V220" s="591"/>
      <c r="W220" s="591"/>
      <c r="X220" s="591"/>
      <c r="Y220" s="591"/>
      <c r="Z220" s="591"/>
      <c r="AA220" s="593"/>
      <c r="AB220" s="593"/>
      <c r="AC220" s="593"/>
      <c r="AD220" s="595"/>
      <c r="AE220" s="595"/>
      <c r="AF220" s="595"/>
      <c r="AG220" s="595"/>
      <c r="AH220" s="595"/>
    </row>
    <row r="221" spans="1:34" ht="1.9" customHeight="1" x14ac:dyDescent="0.25">
      <c r="A221" s="541" t="s">
        <v>278</v>
      </c>
      <c r="B221" s="542"/>
      <c r="C221" s="542"/>
      <c r="D221" s="542"/>
      <c r="E221" s="542"/>
      <c r="F221" s="542"/>
      <c r="G221" s="542"/>
      <c r="H221" s="542"/>
      <c r="I221" s="542"/>
      <c r="J221" s="542"/>
      <c r="K221" s="141"/>
      <c r="L221" s="575"/>
      <c r="M221" s="575"/>
      <c r="N221" s="575"/>
      <c r="O221" s="575"/>
      <c r="Q221" s="592"/>
      <c r="R221" s="592"/>
      <c r="S221" s="592"/>
      <c r="T221" s="592"/>
      <c r="U221" s="592"/>
      <c r="V221" s="592"/>
      <c r="W221" s="592"/>
      <c r="X221" s="592"/>
      <c r="Y221" s="592"/>
      <c r="Z221" s="592"/>
      <c r="AA221" s="594"/>
      <c r="AB221" s="594"/>
      <c r="AC221" s="594"/>
      <c r="AD221" s="586"/>
      <c r="AE221" s="586"/>
      <c r="AF221" s="586"/>
      <c r="AG221" s="586"/>
      <c r="AH221" s="586"/>
    </row>
    <row r="222" spans="1:34" ht="1.1499999999999999" customHeight="1" x14ac:dyDescent="0.25">
      <c r="A222" s="463"/>
      <c r="B222" s="463"/>
      <c r="C222" s="463"/>
      <c r="D222" s="463"/>
      <c r="E222" s="463"/>
      <c r="F222" s="463"/>
      <c r="G222" s="463"/>
      <c r="H222" s="463"/>
      <c r="I222" s="463"/>
      <c r="J222" s="463"/>
      <c r="K222" s="134"/>
      <c r="L222" s="576"/>
      <c r="M222" s="576"/>
      <c r="N222" s="576"/>
      <c r="O222" s="576"/>
      <c r="Q222" s="592"/>
      <c r="R222" s="592"/>
      <c r="S222" s="592"/>
      <c r="T222" s="592"/>
      <c r="U222" s="592"/>
      <c r="V222" s="592"/>
      <c r="W222" s="592"/>
      <c r="X222" s="592"/>
      <c r="Y222" s="592"/>
      <c r="Z222" s="592"/>
      <c r="AA222" s="594"/>
      <c r="AB222" s="594"/>
      <c r="AC222" s="594"/>
      <c r="AD222" s="586"/>
      <c r="AE222" s="586"/>
      <c r="AF222" s="586"/>
      <c r="AG222" s="586"/>
      <c r="AH222" s="586"/>
    </row>
    <row r="223" spans="1:34" ht="15" customHeight="1" thickBot="1" x14ac:dyDescent="0.3">
      <c r="A223" s="486"/>
      <c r="B223" s="486"/>
      <c r="C223" s="486"/>
      <c r="D223" s="486"/>
      <c r="E223" s="486"/>
      <c r="F223" s="486"/>
      <c r="G223" s="486"/>
      <c r="H223" s="486"/>
      <c r="I223" s="486"/>
      <c r="J223" s="486"/>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row>
    <row r="224" spans="1:34" ht="38.25" customHeight="1" x14ac:dyDescent="0.25">
      <c r="A224" s="537"/>
      <c r="B224" s="538"/>
      <c r="C224" s="538"/>
      <c r="D224" s="539"/>
      <c r="E224" s="18" t="s">
        <v>265</v>
      </c>
      <c r="F224" s="511" t="s">
        <v>279</v>
      </c>
      <c r="G224" s="513"/>
      <c r="H224" s="511" t="s">
        <v>280</v>
      </c>
      <c r="I224" s="512"/>
      <c r="J224" s="512"/>
      <c r="K224" s="511" t="s">
        <v>281</v>
      </c>
      <c r="L224" s="512"/>
      <c r="M224" s="513"/>
      <c r="N224" s="511" t="s">
        <v>476</v>
      </c>
      <c r="O224" s="512"/>
      <c r="P224" s="512"/>
      <c r="Q224" s="512"/>
      <c r="R224" s="512"/>
      <c r="S224" s="513"/>
      <c r="T224" s="540" t="s">
        <v>585</v>
      </c>
      <c r="U224" s="540"/>
      <c r="V224" s="540"/>
      <c r="W224" s="540"/>
      <c r="X224" s="540"/>
      <c r="Y224" s="140" t="s">
        <v>586</v>
      </c>
      <c r="Z224" s="511" t="s">
        <v>546</v>
      </c>
      <c r="AA224" s="512"/>
      <c r="AB224" s="512"/>
      <c r="AC224" s="512"/>
      <c r="AD224" s="512"/>
      <c r="AE224" s="512"/>
      <c r="AF224" s="513"/>
      <c r="AG224" s="511" t="s">
        <v>282</v>
      </c>
      <c r="AH224" s="514"/>
    </row>
    <row r="225" spans="1:34" ht="7.5" customHeight="1" x14ac:dyDescent="0.25">
      <c r="A225" s="519" t="s">
        <v>63</v>
      </c>
      <c r="B225" s="516"/>
      <c r="C225" s="516"/>
      <c r="D225" s="517"/>
      <c r="E225" s="138" t="s">
        <v>283</v>
      </c>
      <c r="F225" s="520" t="s">
        <v>267</v>
      </c>
      <c r="G225" s="517"/>
      <c r="H225" s="521">
        <v>2</v>
      </c>
      <c r="I225" s="522"/>
      <c r="J225" s="522"/>
      <c r="K225" s="515">
        <v>3</v>
      </c>
      <c r="L225" s="516"/>
      <c r="M225" s="517"/>
      <c r="N225" s="515">
        <v>4</v>
      </c>
      <c r="O225" s="516"/>
      <c r="P225" s="516"/>
      <c r="Q225" s="516"/>
      <c r="R225" s="516"/>
      <c r="S225" s="517"/>
      <c r="T225" s="536">
        <v>5</v>
      </c>
      <c r="U225" s="536"/>
      <c r="V225" s="536"/>
      <c r="W225" s="536"/>
      <c r="X225" s="536"/>
      <c r="Y225" s="139">
        <v>6</v>
      </c>
      <c r="Z225" s="515">
        <v>7</v>
      </c>
      <c r="AA225" s="516"/>
      <c r="AB225" s="516"/>
      <c r="AC225" s="516"/>
      <c r="AD225" s="516"/>
      <c r="AE225" s="516"/>
      <c r="AF225" s="517"/>
      <c r="AG225" s="515">
        <v>8</v>
      </c>
      <c r="AH225" s="518"/>
    </row>
    <row r="226" spans="1:34" ht="10.5" customHeight="1" x14ac:dyDescent="0.25">
      <c r="A226" s="447" t="s">
        <v>284</v>
      </c>
      <c r="B226" s="533"/>
      <c r="C226" s="533"/>
      <c r="D226" s="534"/>
      <c r="E226" s="96" t="s">
        <v>285</v>
      </c>
      <c r="F226" s="535">
        <f>IF(MID(Vkladani_dat!F3,1,1)="1",1,0)</f>
        <v>0</v>
      </c>
      <c r="G226" s="451"/>
      <c r="H226" s="452">
        <f>IF(MID(Vkladani_dat!F3,1,1)="2",1,0)</f>
        <v>0</v>
      </c>
      <c r="I226" s="453"/>
      <c r="J226" s="451"/>
      <c r="K226" s="452">
        <f>IF(MID(Vkladani_dat!F3,1,1)="3",1,0)</f>
        <v>0</v>
      </c>
      <c r="L226" s="453"/>
      <c r="M226" s="451"/>
      <c r="N226" s="452">
        <f>IF(MID(Vkladani_dat!F3,1,1)="4",1,0)</f>
        <v>0</v>
      </c>
      <c r="O226" s="453"/>
      <c r="P226" s="453"/>
      <c r="Q226" s="453"/>
      <c r="R226" s="453"/>
      <c r="S226" s="451"/>
      <c r="T226" s="466">
        <f>IF(MID(Vkladani_dat!F3,1,1)="5",1,0)</f>
        <v>0</v>
      </c>
      <c r="U226" s="466"/>
      <c r="V226" s="466"/>
      <c r="W226" s="466"/>
      <c r="X226" s="466"/>
      <c r="Y226" s="136">
        <v>0</v>
      </c>
      <c r="Z226" s="452">
        <v>0</v>
      </c>
      <c r="AA226" s="453"/>
      <c r="AB226" s="453"/>
      <c r="AC226" s="453"/>
      <c r="AD226" s="453"/>
      <c r="AE226" s="453"/>
      <c r="AF226" s="451"/>
      <c r="AG226" s="526">
        <f>SUM(F226:Z226)</f>
        <v>0</v>
      </c>
      <c r="AH226" s="527"/>
    </row>
    <row r="227" spans="1:34" ht="11.25" customHeight="1" x14ac:dyDescent="0.25">
      <c r="A227" s="447" t="s">
        <v>286</v>
      </c>
      <c r="B227" s="448"/>
      <c r="C227" s="448"/>
      <c r="D227" s="449"/>
      <c r="E227" s="97" t="s">
        <v>287</v>
      </c>
      <c r="F227" s="450" t="s">
        <v>288</v>
      </c>
      <c r="G227" s="451"/>
      <c r="H227" s="452">
        <f>IF(MID(Vkladani_dat!F3,1,1)="2",Vkladani_dat!G12,0)</f>
        <v>0</v>
      </c>
      <c r="I227" s="453"/>
      <c r="J227" s="453"/>
      <c r="K227" s="452">
        <f>IF(MID(Vkladani_dat!F3,1,1)="3",Vkladani_dat!G12,0)</f>
        <v>0</v>
      </c>
      <c r="L227" s="453"/>
      <c r="M227" s="451"/>
      <c r="N227" s="454">
        <f>IF(MID(Vkladani_dat!F3,1,1)="4",Vkladani_dat!G12,0)</f>
        <v>0</v>
      </c>
      <c r="O227" s="455"/>
      <c r="P227" s="455"/>
      <c r="Q227" s="455"/>
      <c r="R227" s="455"/>
      <c r="S227" s="456"/>
      <c r="T227" s="457">
        <f>IF(MID(Vkladani_dat!F3,1,1)="5",Vkladani_dat!G12,0)</f>
        <v>0</v>
      </c>
      <c r="U227" s="457"/>
      <c r="V227" s="457"/>
      <c r="W227" s="457"/>
      <c r="X227" s="457"/>
      <c r="Y227" s="133">
        <v>0</v>
      </c>
      <c r="Z227" s="452">
        <v>0</v>
      </c>
      <c r="AA227" s="453"/>
      <c r="AB227" s="453"/>
      <c r="AC227" s="453"/>
      <c r="AD227" s="453"/>
      <c r="AE227" s="453"/>
      <c r="AF227" s="451"/>
      <c r="AG227" s="454">
        <f>SUM(F227:Z227)</f>
        <v>0</v>
      </c>
      <c r="AH227" s="528"/>
    </row>
    <row r="228" spans="1:34" ht="11.25" customHeight="1" thickBot="1" x14ac:dyDescent="0.3">
      <c r="A228" s="529" t="s">
        <v>523</v>
      </c>
      <c r="B228" s="530"/>
      <c r="C228" s="530"/>
      <c r="D228" s="531"/>
      <c r="E228" s="98" t="s">
        <v>289</v>
      </c>
      <c r="F228" s="532" t="s">
        <v>288</v>
      </c>
      <c r="G228" s="525"/>
      <c r="H228" s="523">
        <f>IF(MID(Vkladani_dat!F3,1,1)="2",Vkladani_dat!G13,0)</f>
        <v>0</v>
      </c>
      <c r="I228" s="524"/>
      <c r="J228" s="524"/>
      <c r="K228" s="523">
        <f>IF(MID(Vkladani_dat!F3,1,1)="3",Vkladani_dat!G13,0)</f>
        <v>0</v>
      </c>
      <c r="L228" s="524"/>
      <c r="M228" s="525"/>
      <c r="N228" s="523">
        <f>IF(MID(Vkladani_dat!F3,1,1)="4",Vkladani_dat!G13,0)</f>
        <v>0</v>
      </c>
      <c r="O228" s="524"/>
      <c r="P228" s="524"/>
      <c r="Q228" s="524"/>
      <c r="R228" s="524"/>
      <c r="S228" s="525"/>
      <c r="T228" s="458">
        <f>IF(MID(Vkladani_dat!F3,1,1)="5",Vkladani_dat!G13,0)</f>
        <v>0</v>
      </c>
      <c r="U228" s="458"/>
      <c r="V228" s="458"/>
      <c r="W228" s="458"/>
      <c r="X228" s="458"/>
      <c r="Y228" s="137">
        <v>0</v>
      </c>
      <c r="Z228" s="523">
        <v>0</v>
      </c>
      <c r="AA228" s="524"/>
      <c r="AB228" s="524"/>
      <c r="AC228" s="524"/>
      <c r="AD228" s="524"/>
      <c r="AE228" s="524"/>
      <c r="AF228" s="525"/>
      <c r="AG228" s="507">
        <f>SUM(F228:Z228)</f>
        <v>0</v>
      </c>
      <c r="AH228" s="508"/>
    </row>
    <row r="229" spans="1:34" ht="1.1499999999999999" customHeight="1" x14ac:dyDescent="0.25">
      <c r="A229" s="509"/>
      <c r="B229" s="509"/>
      <c r="C229" s="509"/>
      <c r="D229" s="509"/>
      <c r="E229" s="147"/>
      <c r="F229" s="510"/>
      <c r="G229" s="460"/>
      <c r="H229" s="460"/>
      <c r="I229" s="460"/>
      <c r="J229" s="460"/>
      <c r="K229" s="460"/>
      <c r="L229" s="460"/>
      <c r="M229" s="460"/>
      <c r="N229" s="444"/>
      <c r="O229" s="444"/>
      <c r="P229" s="444"/>
      <c r="Q229" s="444"/>
      <c r="R229" s="444"/>
      <c r="S229" s="444"/>
      <c r="T229" s="445"/>
      <c r="U229" s="446"/>
      <c r="V229" s="446"/>
      <c r="W229" s="446"/>
      <c r="X229" s="446"/>
      <c r="Y229" s="131"/>
      <c r="Z229" s="460"/>
      <c r="AA229" s="460"/>
      <c r="AB229" s="460"/>
      <c r="AC229" s="460"/>
      <c r="AD229" s="460"/>
      <c r="AE229" s="460"/>
      <c r="AF229" s="460"/>
      <c r="AG229" s="445"/>
      <c r="AH229" s="446"/>
    </row>
    <row r="230" spans="1:34" ht="6" customHeight="1" x14ac:dyDescent="0.25">
      <c r="A230" s="461"/>
      <c r="B230" s="462"/>
      <c r="C230" s="462"/>
      <c r="D230" s="462"/>
      <c r="E230" s="462"/>
      <c r="F230" s="462"/>
      <c r="G230" s="462"/>
      <c r="H230" s="462"/>
      <c r="I230" s="463"/>
      <c r="J230" s="463"/>
      <c r="K230" s="463"/>
      <c r="L230" s="463"/>
      <c r="M230" s="463"/>
      <c r="N230" s="463"/>
      <c r="O230" s="463"/>
      <c r="P230" s="463"/>
      <c r="Q230" s="463"/>
      <c r="R230" s="463"/>
      <c r="S230" s="463"/>
      <c r="T230" s="463"/>
      <c r="U230" s="463"/>
      <c r="V230" s="463"/>
      <c r="W230" s="463"/>
      <c r="X230" s="463"/>
      <c r="Y230" s="463"/>
      <c r="Z230" s="463"/>
      <c r="AA230" s="463"/>
      <c r="AB230" s="463"/>
      <c r="AC230" s="463"/>
      <c r="AD230" s="463"/>
      <c r="AE230" s="463"/>
      <c r="AF230" s="463"/>
      <c r="AG230" s="463"/>
      <c r="AH230" s="463"/>
    </row>
    <row r="231" spans="1:34" ht="7.5" customHeight="1" x14ac:dyDescent="0.25">
      <c r="A231" s="464" t="s">
        <v>527</v>
      </c>
      <c r="B231" s="464"/>
      <c r="C231" s="464"/>
      <c r="D231" s="464"/>
      <c r="E231" s="464"/>
      <c r="F231" s="464"/>
      <c r="G231" s="464"/>
      <c r="H231" s="464"/>
      <c r="I231" s="464"/>
      <c r="J231" s="464"/>
      <c r="K231" s="464"/>
      <c r="L231" s="464"/>
      <c r="M231" s="464"/>
      <c r="N231" s="464"/>
      <c r="O231" s="464"/>
      <c r="P231" s="464"/>
      <c r="Q231" s="459" t="s">
        <v>534</v>
      </c>
      <c r="R231" s="459"/>
      <c r="S231" s="459"/>
      <c r="T231" s="459"/>
      <c r="U231" s="459"/>
      <c r="V231" s="459"/>
      <c r="W231" s="459"/>
      <c r="X231" s="459"/>
      <c r="Y231" s="459"/>
      <c r="Z231" s="459"/>
      <c r="AA231" s="459"/>
      <c r="AB231" s="459"/>
      <c r="AC231" s="459"/>
      <c r="AD231" s="459"/>
      <c r="AE231" s="459"/>
      <c r="AF231" s="459"/>
      <c r="AG231" s="459"/>
      <c r="AH231" s="459"/>
    </row>
    <row r="232" spans="1:34" ht="6.75" customHeight="1" x14ac:dyDescent="0.25">
      <c r="A232" s="465" t="s">
        <v>528</v>
      </c>
      <c r="B232" s="465"/>
      <c r="C232" s="465"/>
      <c r="D232" s="465"/>
      <c r="E232" s="465"/>
      <c r="F232" s="465"/>
      <c r="G232" s="465"/>
      <c r="H232" s="465"/>
      <c r="I232" s="465"/>
      <c r="J232" s="465"/>
      <c r="K232" s="465"/>
      <c r="L232" s="465"/>
      <c r="M232" s="465"/>
      <c r="N232" s="465"/>
      <c r="O232" s="465"/>
      <c r="P232" s="465"/>
      <c r="Q232" s="459" t="s">
        <v>535</v>
      </c>
      <c r="R232" s="459"/>
      <c r="S232" s="459"/>
      <c r="T232" s="459"/>
      <c r="U232" s="459"/>
      <c r="V232" s="459"/>
      <c r="W232" s="459"/>
      <c r="X232" s="459"/>
      <c r="Y232" s="459"/>
      <c r="Z232" s="459"/>
      <c r="AA232" s="459"/>
      <c r="AB232" s="459"/>
      <c r="AC232" s="459"/>
      <c r="AD232" s="459"/>
      <c r="AE232" s="459"/>
      <c r="AF232" s="459"/>
      <c r="AG232" s="459"/>
      <c r="AH232" s="459"/>
    </row>
    <row r="233" spans="1:34" ht="7.5" customHeight="1" x14ac:dyDescent="0.25">
      <c r="A233" s="465" t="s">
        <v>529</v>
      </c>
      <c r="B233" s="1202"/>
      <c r="C233" s="1202"/>
      <c r="D233" s="1202"/>
      <c r="E233" s="1202"/>
      <c r="F233" s="1202"/>
      <c r="G233" s="1202"/>
      <c r="H233" s="1202"/>
      <c r="I233" s="1202"/>
      <c r="J233" s="1202"/>
      <c r="K233" s="1202"/>
      <c r="L233" s="1202"/>
      <c r="M233" s="1202"/>
      <c r="N233" s="1202"/>
      <c r="O233" s="1202"/>
      <c r="P233" s="135"/>
      <c r="Q233" s="459" t="s">
        <v>524</v>
      </c>
      <c r="R233" s="459"/>
      <c r="S233" s="459"/>
      <c r="T233" s="459"/>
      <c r="U233" s="459"/>
      <c r="V233" s="459"/>
      <c r="W233" s="459"/>
      <c r="X233" s="459"/>
      <c r="Y233" s="459"/>
      <c r="Z233" s="459"/>
      <c r="AA233" s="459"/>
      <c r="AB233" s="459"/>
      <c r="AC233" s="459"/>
      <c r="AD233" s="459"/>
      <c r="AE233" s="459"/>
      <c r="AF233" s="459"/>
      <c r="AG233" s="459"/>
      <c r="AH233" s="459"/>
    </row>
    <row r="234" spans="1:34" ht="6" customHeight="1" x14ac:dyDescent="0.25">
      <c r="A234" s="464" t="s">
        <v>530</v>
      </c>
      <c r="B234" s="464"/>
      <c r="C234" s="464"/>
      <c r="D234" s="464"/>
      <c r="E234" s="464"/>
      <c r="F234" s="464"/>
      <c r="G234" s="464"/>
      <c r="H234" s="464"/>
      <c r="I234" s="464"/>
      <c r="J234" s="464"/>
      <c r="K234" s="464"/>
      <c r="L234" s="464"/>
      <c r="M234" s="464"/>
      <c r="N234" s="464"/>
      <c r="O234" s="464"/>
      <c r="P234" s="464"/>
      <c r="Q234" s="459" t="s">
        <v>525</v>
      </c>
      <c r="R234" s="459"/>
      <c r="S234" s="459"/>
      <c r="T234" s="459"/>
      <c r="U234" s="459"/>
      <c r="V234" s="459"/>
      <c r="W234" s="459"/>
      <c r="X234" s="459"/>
      <c r="Y234" s="459"/>
      <c r="Z234" s="459"/>
      <c r="AA234" s="459"/>
      <c r="AB234" s="459"/>
      <c r="AC234" s="459"/>
      <c r="AD234" s="459"/>
      <c r="AE234" s="459"/>
      <c r="AF234" s="459"/>
      <c r="AG234" s="459"/>
      <c r="AH234" s="459"/>
    </row>
    <row r="235" spans="1:34" ht="7.5" customHeight="1" x14ac:dyDescent="0.25">
      <c r="A235" s="459" t="s">
        <v>531</v>
      </c>
      <c r="B235" s="459"/>
      <c r="C235" s="459"/>
      <c r="D235" s="459"/>
      <c r="E235" s="459"/>
      <c r="F235" s="459"/>
      <c r="G235" s="459"/>
      <c r="H235" s="459"/>
      <c r="I235" s="459"/>
      <c r="J235" s="459"/>
      <c r="K235" s="459"/>
      <c r="L235" s="459"/>
      <c r="M235" s="459"/>
      <c r="N235" s="459"/>
      <c r="O235" s="459"/>
      <c r="P235" s="459"/>
      <c r="Q235" s="459" t="s">
        <v>532</v>
      </c>
      <c r="R235" s="459"/>
      <c r="S235" s="459"/>
      <c r="T235" s="459"/>
      <c r="U235" s="459"/>
      <c r="V235" s="459"/>
      <c r="W235" s="459"/>
      <c r="X235" s="459"/>
      <c r="Y235" s="459"/>
      <c r="Z235" s="459"/>
      <c r="AA235" s="459"/>
      <c r="AB235" s="459"/>
      <c r="AC235" s="459"/>
      <c r="AD235" s="459"/>
      <c r="AE235" s="459"/>
      <c r="AF235" s="459"/>
      <c r="AG235" s="459"/>
      <c r="AH235" s="459"/>
    </row>
    <row r="236" spans="1:34" ht="6.75" customHeight="1" x14ac:dyDescent="0.25">
      <c r="A236" s="459" t="s">
        <v>526</v>
      </c>
      <c r="B236" s="459"/>
      <c r="C236" s="459"/>
      <c r="D236" s="459"/>
      <c r="E236" s="459"/>
      <c r="F236" s="459"/>
      <c r="G236" s="459"/>
      <c r="H236" s="459"/>
      <c r="I236" s="459"/>
      <c r="J236" s="459"/>
      <c r="K236" s="459"/>
      <c r="L236" s="459"/>
      <c r="M236" s="459"/>
      <c r="N236" s="459"/>
      <c r="O236" s="459"/>
      <c r="P236" s="130"/>
      <c r="Q236" s="459" t="s">
        <v>533</v>
      </c>
      <c r="R236" s="1203"/>
      <c r="S236" s="1203"/>
      <c r="T236" s="1203"/>
      <c r="U236" s="1203"/>
      <c r="V236" s="1203"/>
      <c r="W236" s="1203"/>
      <c r="X236" s="1203"/>
      <c r="Y236" s="1203"/>
      <c r="Z236" s="1203"/>
      <c r="AA236" s="1203"/>
      <c r="AB236" s="1203"/>
      <c r="AC236" s="1203"/>
      <c r="AD236" s="1203"/>
      <c r="AE236" s="1203"/>
      <c r="AF236" s="1203"/>
      <c r="AG236" s="1203"/>
      <c r="AH236" s="1203"/>
    </row>
    <row r="237" spans="1:34" ht="7.5" customHeight="1" x14ac:dyDescent="0.25">
      <c r="A237" s="459" t="s">
        <v>588</v>
      </c>
      <c r="B237" s="459"/>
      <c r="C237" s="459"/>
      <c r="D237" s="459"/>
      <c r="E237" s="459"/>
      <c r="F237" s="459"/>
      <c r="G237" s="459"/>
      <c r="H237" s="459"/>
      <c r="I237" s="459"/>
      <c r="J237" s="459"/>
      <c r="K237" s="459"/>
      <c r="L237" s="459"/>
      <c r="M237" s="459"/>
      <c r="N237" s="459"/>
      <c r="O237" s="459"/>
      <c r="P237" s="130"/>
      <c r="Q237" s="120"/>
      <c r="R237" s="120"/>
      <c r="S237" s="120"/>
      <c r="T237" s="120"/>
      <c r="U237" s="120"/>
      <c r="V237" s="120"/>
      <c r="W237" s="120"/>
      <c r="X237" s="120"/>
      <c r="Y237" s="120"/>
      <c r="Z237" s="120"/>
      <c r="AA237" s="120"/>
      <c r="AB237" s="120"/>
      <c r="AC237" s="120"/>
      <c r="AD237" s="120"/>
      <c r="AE237" s="120"/>
      <c r="AF237" s="120"/>
      <c r="AG237" s="120"/>
      <c r="AH237" s="120"/>
    </row>
    <row r="238" spans="1:34" ht="7.5" customHeight="1" x14ac:dyDescent="0.25">
      <c r="A238" s="459" t="s">
        <v>589</v>
      </c>
      <c r="B238" s="459"/>
      <c r="C238" s="459"/>
      <c r="D238" s="459"/>
      <c r="E238" s="459"/>
      <c r="F238" s="459"/>
      <c r="G238" s="459"/>
      <c r="H238" s="459"/>
      <c r="I238" s="459"/>
      <c r="J238" s="459"/>
      <c r="K238" s="459"/>
      <c r="L238" s="459"/>
      <c r="M238" s="459"/>
      <c r="N238" s="459"/>
      <c r="O238" s="459"/>
      <c r="P238" s="130"/>
      <c r="Q238" s="120"/>
      <c r="R238" s="120"/>
      <c r="S238" s="120"/>
      <c r="T238" s="120"/>
      <c r="U238" s="120"/>
      <c r="V238" s="120"/>
      <c r="W238" s="120"/>
      <c r="X238" s="120"/>
      <c r="Y238" s="120"/>
      <c r="Z238" s="120"/>
      <c r="AA238" s="120"/>
      <c r="AB238" s="120"/>
      <c r="AC238" s="120"/>
      <c r="AD238" s="120"/>
      <c r="AE238" s="120"/>
      <c r="AF238" s="120"/>
      <c r="AG238" s="120"/>
      <c r="AH238" s="120"/>
    </row>
    <row r="239" spans="1:34" ht="6.75" customHeight="1" x14ac:dyDescent="0.25">
      <c r="A239" s="459" t="s">
        <v>591</v>
      </c>
      <c r="B239" s="459"/>
      <c r="C239" s="459"/>
      <c r="D239" s="459"/>
      <c r="E239" s="459"/>
      <c r="F239" s="459"/>
      <c r="G239" s="459"/>
      <c r="H239" s="459"/>
      <c r="I239" s="459"/>
      <c r="J239" s="459"/>
      <c r="K239" s="459"/>
      <c r="L239" s="459"/>
      <c r="M239" s="459"/>
      <c r="N239" s="459"/>
      <c r="O239" s="459"/>
      <c r="P239" s="130"/>
      <c r="Q239" s="120"/>
      <c r="R239" s="120"/>
      <c r="S239" s="120"/>
      <c r="T239" s="120"/>
      <c r="U239" s="120"/>
      <c r="V239" s="120"/>
      <c r="W239" s="120"/>
      <c r="X239" s="120"/>
      <c r="Y239" s="120"/>
      <c r="Z239" s="120"/>
      <c r="AA239" s="120"/>
      <c r="AB239" s="120"/>
      <c r="AC239" s="120"/>
      <c r="AD239" s="120"/>
      <c r="AE239" s="120"/>
      <c r="AF239" s="120"/>
      <c r="AG239" s="120"/>
      <c r="AH239" s="120"/>
    </row>
    <row r="240" spans="1:34" ht="6" customHeight="1" x14ac:dyDescent="0.25">
      <c r="A240" s="459" t="s">
        <v>590</v>
      </c>
      <c r="B240" s="1203"/>
      <c r="C240" s="1203"/>
      <c r="D240" s="1203"/>
      <c r="E240" s="1203"/>
      <c r="F240" s="1203"/>
      <c r="G240" s="1203"/>
      <c r="H240" s="1203"/>
      <c r="I240" s="1203"/>
      <c r="J240" s="1203"/>
      <c r="K240" s="1203"/>
      <c r="L240" s="1203"/>
      <c r="M240" s="1203"/>
      <c r="N240" s="1203"/>
      <c r="O240" s="1203"/>
      <c r="P240" s="130"/>
      <c r="Q240" s="120"/>
      <c r="R240" s="120"/>
      <c r="S240" s="120"/>
      <c r="T240" s="120"/>
      <c r="U240" s="120"/>
      <c r="V240" s="120"/>
      <c r="W240" s="120"/>
      <c r="X240" s="120"/>
      <c r="Y240" s="120"/>
      <c r="Z240" s="120"/>
      <c r="AA240" s="120"/>
      <c r="AB240" s="120"/>
      <c r="AC240" s="120"/>
      <c r="AD240" s="120"/>
      <c r="AE240" s="120"/>
      <c r="AF240" s="120"/>
      <c r="AG240" s="120"/>
      <c r="AH240" s="120"/>
    </row>
    <row r="241" spans="1:34" ht="13.5" customHeight="1" x14ac:dyDescent="0.25">
      <c r="A241" s="482" t="s">
        <v>290</v>
      </c>
      <c r="B241" s="482"/>
      <c r="C241" s="482"/>
      <c r="D241" s="482"/>
      <c r="E241" s="482"/>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row>
    <row r="242" spans="1:34" ht="1.1499999999999999" customHeight="1" thickBot="1" x14ac:dyDescent="0.3">
      <c r="A242" s="19"/>
      <c r="B242" s="20"/>
      <c r="C242" s="20"/>
      <c r="D242" s="20"/>
      <c r="E242" s="20"/>
      <c r="F242" s="20"/>
      <c r="G242" s="20"/>
      <c r="H242" s="20"/>
      <c r="I242" s="20"/>
      <c r="J242" s="20"/>
      <c r="K242" s="20"/>
      <c r="L242" s="20"/>
      <c r="M242" s="20"/>
      <c r="N242" s="20"/>
      <c r="O242" s="20"/>
      <c r="P242" s="20"/>
      <c r="Q242" s="20"/>
      <c r="R242" s="20"/>
      <c r="S242" s="20"/>
    </row>
    <row r="243" spans="1:34" ht="12" customHeight="1" x14ac:dyDescent="0.25">
      <c r="A243" s="437" t="s">
        <v>291</v>
      </c>
      <c r="B243" s="438"/>
      <c r="C243" s="438"/>
      <c r="D243" s="439"/>
      <c r="E243" s="501" t="s">
        <v>292</v>
      </c>
      <c r="F243" s="502"/>
      <c r="G243" s="502"/>
      <c r="H243" s="502"/>
      <c r="I243" s="502"/>
      <c r="J243" s="502"/>
      <c r="K243" s="502"/>
      <c r="L243" s="502"/>
      <c r="M243" s="502"/>
      <c r="N243" s="502"/>
      <c r="O243" s="502"/>
      <c r="P243" s="502"/>
      <c r="Q243" s="502"/>
      <c r="R243" s="502"/>
      <c r="S243" s="502"/>
      <c r="T243" s="503"/>
      <c r="U243" s="437" t="s">
        <v>293</v>
      </c>
      <c r="V243" s="438"/>
      <c r="W243" s="438"/>
      <c r="X243" s="438"/>
      <c r="Y243" s="438"/>
      <c r="Z243" s="438"/>
      <c r="AA243" s="438"/>
      <c r="AB243" s="438"/>
      <c r="AC243" s="438"/>
      <c r="AD243" s="438"/>
      <c r="AE243" s="438"/>
      <c r="AF243" s="438"/>
      <c r="AG243" s="438"/>
      <c r="AH243" s="439"/>
    </row>
    <row r="244" spans="1:34" ht="5.25" customHeight="1" x14ac:dyDescent="0.25">
      <c r="A244" s="440"/>
      <c r="B244" s="441"/>
      <c r="C244" s="441"/>
      <c r="D244" s="442"/>
      <c r="E244" s="504"/>
      <c r="F244" s="505"/>
      <c r="G244" s="505"/>
      <c r="H244" s="505"/>
      <c r="I244" s="505"/>
      <c r="J244" s="505"/>
      <c r="K244" s="505"/>
      <c r="L244" s="505"/>
      <c r="M244" s="505"/>
      <c r="N244" s="505"/>
      <c r="O244" s="505"/>
      <c r="P244" s="505"/>
      <c r="Q244" s="505"/>
      <c r="R244" s="505"/>
      <c r="S244" s="505"/>
      <c r="T244" s="506"/>
      <c r="U244" s="467"/>
      <c r="V244" s="468"/>
      <c r="W244" s="468"/>
      <c r="X244" s="468"/>
      <c r="Y244" s="468"/>
      <c r="Z244" s="468"/>
      <c r="AA244" s="468"/>
      <c r="AB244" s="468"/>
      <c r="AC244" s="468"/>
      <c r="AD244" s="468"/>
      <c r="AE244" s="468"/>
      <c r="AF244" s="468"/>
      <c r="AG244" s="468"/>
      <c r="AH244" s="469"/>
    </row>
    <row r="245" spans="1:34" ht="4.5" customHeight="1" x14ac:dyDescent="0.25">
      <c r="A245" s="440"/>
      <c r="B245" s="441"/>
      <c r="C245" s="441"/>
      <c r="D245" s="442"/>
      <c r="E245" s="504"/>
      <c r="F245" s="505"/>
      <c r="G245" s="505"/>
      <c r="H245" s="505"/>
      <c r="I245" s="505"/>
      <c r="J245" s="505"/>
      <c r="K245" s="505"/>
      <c r="L245" s="505"/>
      <c r="M245" s="505"/>
      <c r="N245" s="505"/>
      <c r="O245" s="505"/>
      <c r="P245" s="505"/>
      <c r="Q245" s="505"/>
      <c r="R245" s="505"/>
      <c r="S245" s="505"/>
      <c r="T245" s="506"/>
      <c r="U245" s="470"/>
      <c r="V245" s="468"/>
      <c r="W245" s="468"/>
      <c r="X245" s="468"/>
      <c r="Y245" s="468"/>
      <c r="Z245" s="468"/>
      <c r="AA245" s="468"/>
      <c r="AB245" s="468"/>
      <c r="AC245" s="468"/>
      <c r="AD245" s="468"/>
      <c r="AE245" s="468"/>
      <c r="AF245" s="468"/>
      <c r="AG245" s="468"/>
      <c r="AH245" s="469"/>
    </row>
    <row r="246" spans="1:34" ht="8.25" customHeight="1" x14ac:dyDescent="0.25">
      <c r="A246" s="443"/>
      <c r="B246" s="441"/>
      <c r="C246" s="441"/>
      <c r="D246" s="442"/>
      <c r="E246" s="471" t="s">
        <v>294</v>
      </c>
      <c r="F246" s="472"/>
      <c r="G246" s="472"/>
      <c r="H246" s="472"/>
      <c r="I246" s="472"/>
      <c r="J246" s="472"/>
      <c r="K246" s="472"/>
      <c r="L246" s="472"/>
      <c r="M246" s="472"/>
      <c r="N246" s="472"/>
      <c r="O246" s="473"/>
      <c r="P246" s="473"/>
      <c r="Q246" s="473"/>
      <c r="R246" s="473"/>
      <c r="S246" s="473"/>
      <c r="T246" s="474"/>
      <c r="U246" s="471" t="s">
        <v>295</v>
      </c>
      <c r="V246" s="475"/>
      <c r="W246" s="475"/>
      <c r="X246" s="475"/>
      <c r="Y246" s="478"/>
      <c r="Z246" s="478"/>
      <c r="AA246" s="478"/>
      <c r="AB246" s="478"/>
      <c r="AC246" s="478"/>
      <c r="AD246" s="478"/>
      <c r="AE246" s="478"/>
      <c r="AF246" s="478"/>
      <c r="AG246" s="478"/>
      <c r="AH246" s="479"/>
    </row>
    <row r="247" spans="1:34" ht="3.75" customHeight="1" x14ac:dyDescent="0.25">
      <c r="A247" s="483"/>
      <c r="B247" s="463"/>
      <c r="C247" s="463"/>
      <c r="D247" s="484"/>
      <c r="E247" s="488" t="s">
        <v>296</v>
      </c>
      <c r="F247" s="489"/>
      <c r="G247" s="489"/>
      <c r="H247" s="489"/>
      <c r="I247" s="492"/>
      <c r="J247" s="492"/>
      <c r="K247" s="492"/>
      <c r="L247" s="492"/>
      <c r="M247" s="492"/>
      <c r="N247" s="492"/>
      <c r="O247" s="492"/>
      <c r="P247" s="492"/>
      <c r="Q247" s="492"/>
      <c r="R247" s="492"/>
      <c r="S247" s="492"/>
      <c r="T247" s="493"/>
      <c r="U247" s="476"/>
      <c r="V247" s="477"/>
      <c r="W247" s="477"/>
      <c r="X247" s="477"/>
      <c r="Y247" s="480"/>
      <c r="Z247" s="480"/>
      <c r="AA247" s="480"/>
      <c r="AB247" s="480"/>
      <c r="AC247" s="480"/>
      <c r="AD247" s="480"/>
      <c r="AE247" s="480"/>
      <c r="AF247" s="480"/>
      <c r="AG247" s="480"/>
      <c r="AH247" s="481"/>
    </row>
    <row r="248" spans="1:34" ht="13.5" customHeight="1" thickBot="1" x14ac:dyDescent="0.3">
      <c r="A248" s="485"/>
      <c r="B248" s="486"/>
      <c r="C248" s="486"/>
      <c r="D248" s="487"/>
      <c r="E248" s="490"/>
      <c r="F248" s="491"/>
      <c r="G248" s="491"/>
      <c r="H248" s="491"/>
      <c r="I248" s="494"/>
      <c r="J248" s="494"/>
      <c r="K248" s="494"/>
      <c r="L248" s="494"/>
      <c r="M248" s="494"/>
      <c r="N248" s="494"/>
      <c r="O248" s="494"/>
      <c r="P248" s="494"/>
      <c r="Q248" s="494"/>
      <c r="R248" s="494"/>
      <c r="S248" s="494"/>
      <c r="T248" s="495"/>
      <c r="U248" s="496" t="s">
        <v>297</v>
      </c>
      <c r="V248" s="497"/>
      <c r="W248" s="497"/>
      <c r="X248" s="497"/>
      <c r="Y248" s="498"/>
      <c r="Z248" s="498"/>
      <c r="AA248" s="499"/>
      <c r="AB248" s="499"/>
      <c r="AC248" s="499"/>
      <c r="AD248" s="499"/>
      <c r="AE248" s="499"/>
      <c r="AF248" s="499"/>
      <c r="AG248" s="499"/>
      <c r="AH248" s="500"/>
    </row>
    <row r="250" spans="1:34" ht="17.25" customHeight="1" x14ac:dyDescent="0.25">
      <c r="A250" s="1199"/>
      <c r="B250" s="1199"/>
      <c r="C250" s="1199"/>
      <c r="D250" s="1199"/>
      <c r="E250" s="1199"/>
      <c r="F250" s="1199"/>
      <c r="G250" s="1199"/>
      <c r="H250" s="1199"/>
      <c r="I250" s="1199"/>
      <c r="J250" s="1199"/>
      <c r="K250" s="1199"/>
      <c r="L250" s="1199"/>
      <c r="M250" s="1199"/>
      <c r="N250" s="1199"/>
      <c r="O250" s="1199"/>
      <c r="P250" s="1199"/>
    </row>
    <row r="251" spans="1:34" x14ac:dyDescent="0.25">
      <c r="A251" s="1200"/>
      <c r="B251" s="1200"/>
      <c r="C251" s="1200"/>
      <c r="D251" s="1200"/>
      <c r="E251" s="1200"/>
      <c r="F251" s="1200"/>
      <c r="G251" s="1200"/>
      <c r="H251" s="1200"/>
      <c r="I251" s="1200"/>
      <c r="J251" s="1200"/>
      <c r="K251" s="1200"/>
      <c r="L251" s="1200"/>
      <c r="M251" s="1200"/>
      <c r="N251" s="1200"/>
      <c r="O251" s="1200"/>
      <c r="P251" s="1200"/>
    </row>
    <row r="252" spans="1:34" x14ac:dyDescent="0.25">
      <c r="A252" s="1201"/>
      <c r="B252" s="1201"/>
      <c r="C252" s="1201"/>
      <c r="D252" s="1201"/>
      <c r="E252" s="1201"/>
      <c r="F252" s="1201"/>
      <c r="G252" s="1201"/>
      <c r="H252" s="1201"/>
      <c r="I252" s="1201"/>
      <c r="J252" s="1201"/>
      <c r="K252" s="1201"/>
      <c r="L252" s="1201"/>
      <c r="M252" s="1201"/>
      <c r="N252" s="1201"/>
      <c r="O252" s="1201"/>
      <c r="P252" s="1201"/>
    </row>
  </sheetData>
  <sheetProtection password="D024" sheet="1" objects="1" scenarios="1"/>
  <mergeCells count="649">
    <mergeCell ref="AA209:AC210"/>
    <mergeCell ref="L207:O208"/>
    <mergeCell ref="A207:I207"/>
    <mergeCell ref="A208:I208"/>
    <mergeCell ref="A212:I212"/>
    <mergeCell ref="A211:I211"/>
    <mergeCell ref="Q211:Z213"/>
    <mergeCell ref="A209:I210"/>
    <mergeCell ref="A213:I215"/>
    <mergeCell ref="L211:O212"/>
    <mergeCell ref="J213:K215"/>
    <mergeCell ref="L213:O215"/>
    <mergeCell ref="A250:P250"/>
    <mergeCell ref="A251:P251"/>
    <mergeCell ref="A252:P252"/>
    <mergeCell ref="A233:O233"/>
    <mergeCell ref="Q236:AH236"/>
    <mergeCell ref="Q233:AH233"/>
    <mergeCell ref="A240:O240"/>
    <mergeCell ref="A183:I184"/>
    <mergeCell ref="J183:K184"/>
    <mergeCell ref="L183:O184"/>
    <mergeCell ref="A185:I186"/>
    <mergeCell ref="J185:K186"/>
    <mergeCell ref="L185:O186"/>
    <mergeCell ref="AA184:AC185"/>
    <mergeCell ref="AD184:AH185"/>
    <mergeCell ref="C189:I190"/>
    <mergeCell ref="J189:K190"/>
    <mergeCell ref="L189:O190"/>
    <mergeCell ref="C191:I193"/>
    <mergeCell ref="AD205:AH206"/>
    <mergeCell ref="Q203:Z204"/>
    <mergeCell ref="C202:I203"/>
    <mergeCell ref="J202:K203"/>
    <mergeCell ref="L202:O203"/>
    <mergeCell ref="L177:O178"/>
    <mergeCell ref="B173:C178"/>
    <mergeCell ref="A179:O180"/>
    <mergeCell ref="A181:I182"/>
    <mergeCell ref="J181:K182"/>
    <mergeCell ref="L181:O182"/>
    <mergeCell ref="Q188:Z191"/>
    <mergeCell ref="C197:I198"/>
    <mergeCell ref="J197:K198"/>
    <mergeCell ref="L197:O198"/>
    <mergeCell ref="Q198:Z200"/>
    <mergeCell ref="D173:I176"/>
    <mergeCell ref="J173:K176"/>
    <mergeCell ref="L173:O176"/>
    <mergeCell ref="D177:I178"/>
    <mergeCell ref="J177:K178"/>
    <mergeCell ref="Q180:R187"/>
    <mergeCell ref="S180:Z181"/>
    <mergeCell ref="A189:A206"/>
    <mergeCell ref="B189:B203"/>
    <mergeCell ref="S186:Z187"/>
    <mergeCell ref="A187:I188"/>
    <mergeCell ref="J187:K188"/>
    <mergeCell ref="L187:O188"/>
    <mergeCell ref="A38:I38"/>
    <mergeCell ref="J38:K38"/>
    <mergeCell ref="L38:O38"/>
    <mergeCell ref="A34:O35"/>
    <mergeCell ref="J170:K172"/>
    <mergeCell ref="L170:O172"/>
    <mergeCell ref="B149:I150"/>
    <mergeCell ref="B151:I154"/>
    <mergeCell ref="B155:I156"/>
    <mergeCell ref="J151:K154"/>
    <mergeCell ref="J155:K156"/>
    <mergeCell ref="L151:O154"/>
    <mergeCell ref="L155:O156"/>
    <mergeCell ref="B157:I158"/>
    <mergeCell ref="J157:K158"/>
    <mergeCell ref="L157:O158"/>
    <mergeCell ref="Q27:AA27"/>
    <mergeCell ref="Q83:AA85"/>
    <mergeCell ref="A27:H27"/>
    <mergeCell ref="I27:O27"/>
    <mergeCell ref="A28:F29"/>
    <mergeCell ref="S57:AA58"/>
    <mergeCell ref="S55:AA56"/>
    <mergeCell ref="S32:AA33"/>
    <mergeCell ref="L82:O83"/>
    <mergeCell ref="J84:K85"/>
    <mergeCell ref="L84:O85"/>
    <mergeCell ref="A80:I81"/>
    <mergeCell ref="J80:K81"/>
    <mergeCell ref="W75:AA76"/>
    <mergeCell ref="Q77:AA79"/>
    <mergeCell ref="A74:O75"/>
    <mergeCell ref="B47:I48"/>
    <mergeCell ref="J47:K48"/>
    <mergeCell ref="L47:O48"/>
    <mergeCell ref="G28:I29"/>
    <mergeCell ref="J28:K29"/>
    <mergeCell ref="L28:M29"/>
    <mergeCell ref="N28:O29"/>
    <mergeCell ref="A30:O33"/>
    <mergeCell ref="S38:AA38"/>
    <mergeCell ref="AE49:AH50"/>
    <mergeCell ref="AB57:AD58"/>
    <mergeCell ref="AE57:AH58"/>
    <mergeCell ref="W73:AA74"/>
    <mergeCell ref="S53:AA54"/>
    <mergeCell ref="Q61:AH62"/>
    <mergeCell ref="Q59:AA60"/>
    <mergeCell ref="AB59:AD60"/>
    <mergeCell ref="AE59:AH60"/>
    <mergeCell ref="Q32:R58"/>
    <mergeCell ref="AB38:AD38"/>
    <mergeCell ref="AE38:AH38"/>
    <mergeCell ref="AE32:AH33"/>
    <mergeCell ref="S34:AA35"/>
    <mergeCell ref="AB34:AD35"/>
    <mergeCell ref="AB73:AD74"/>
    <mergeCell ref="AE73:AH74"/>
    <mergeCell ref="AB45:AD46"/>
    <mergeCell ref="AE45:AH46"/>
    <mergeCell ref="AB49:AD50"/>
    <mergeCell ref="AB41:AD42"/>
    <mergeCell ref="AB77:AD79"/>
    <mergeCell ref="A78:I79"/>
    <mergeCell ref="J78:K79"/>
    <mergeCell ref="L78:O79"/>
    <mergeCell ref="AE77:AH79"/>
    <mergeCell ref="AB83:AD85"/>
    <mergeCell ref="AE83:AH85"/>
    <mergeCell ref="Q80:AA82"/>
    <mergeCell ref="AB80:AD82"/>
    <mergeCell ref="AE80:AH82"/>
    <mergeCell ref="A76:I77"/>
    <mergeCell ref="J76:K77"/>
    <mergeCell ref="L76:O77"/>
    <mergeCell ref="AB75:AD76"/>
    <mergeCell ref="L80:O81"/>
    <mergeCell ref="B82:I83"/>
    <mergeCell ref="B84:I85"/>
    <mergeCell ref="A17:O18"/>
    <mergeCell ref="A19:C19"/>
    <mergeCell ref="D19:O19"/>
    <mergeCell ref="A14:B15"/>
    <mergeCell ref="C14:F15"/>
    <mergeCell ref="G14:L15"/>
    <mergeCell ref="M14:O15"/>
    <mergeCell ref="A7:AH7"/>
    <mergeCell ref="A8:AH8"/>
    <mergeCell ref="A10:AH10"/>
    <mergeCell ref="A11:O11"/>
    <mergeCell ref="A12:O13"/>
    <mergeCell ref="A16:O16"/>
    <mergeCell ref="A9:AH9"/>
    <mergeCell ref="T13:AF13"/>
    <mergeCell ref="T12:AF12"/>
    <mergeCell ref="T11:AF11"/>
    <mergeCell ref="T14:AF15"/>
    <mergeCell ref="AG14:AG15"/>
    <mergeCell ref="AH14:AH15"/>
    <mergeCell ref="A5:AH5"/>
    <mergeCell ref="A6:AH6"/>
    <mergeCell ref="A1:L1"/>
    <mergeCell ref="M1:X3"/>
    <mergeCell ref="Y1:AH2"/>
    <mergeCell ref="A2:L2"/>
    <mergeCell ref="A3:L3"/>
    <mergeCell ref="A4:X4"/>
    <mergeCell ref="AG4:AH4"/>
    <mergeCell ref="A20:C21"/>
    <mergeCell ref="D20:O21"/>
    <mergeCell ref="A22:C23"/>
    <mergeCell ref="D22:O23"/>
    <mergeCell ref="A24:C25"/>
    <mergeCell ref="D24:O25"/>
    <mergeCell ref="AE34:AH35"/>
    <mergeCell ref="A36:I37"/>
    <mergeCell ref="J36:K37"/>
    <mergeCell ref="L36:O37"/>
    <mergeCell ref="S36:AA37"/>
    <mergeCell ref="AB36:AD37"/>
    <mergeCell ref="A26:E26"/>
    <mergeCell ref="F26:O26"/>
    <mergeCell ref="AE27:AH27"/>
    <mergeCell ref="AB27:AD27"/>
    <mergeCell ref="Q30:AA31"/>
    <mergeCell ref="Q28:AA29"/>
    <mergeCell ref="AB28:AD29"/>
    <mergeCell ref="AE28:AH29"/>
    <mergeCell ref="AB30:AD31"/>
    <mergeCell ref="AE30:AH31"/>
    <mergeCell ref="AB32:AD33"/>
    <mergeCell ref="AE36:AH37"/>
    <mergeCell ref="AE41:AH42"/>
    <mergeCell ref="A42:I44"/>
    <mergeCell ref="J42:K44"/>
    <mergeCell ref="L42:O44"/>
    <mergeCell ref="S43:AA44"/>
    <mergeCell ref="AB43:AD44"/>
    <mergeCell ref="AE43:AH44"/>
    <mergeCell ref="B45:I46"/>
    <mergeCell ref="J45:K46"/>
    <mergeCell ref="L45:O46"/>
    <mergeCell ref="S45:AA46"/>
    <mergeCell ref="A39:I41"/>
    <mergeCell ref="J39:K41"/>
    <mergeCell ref="L39:O41"/>
    <mergeCell ref="S39:AA40"/>
    <mergeCell ref="S41:AA42"/>
    <mergeCell ref="A45:A66"/>
    <mergeCell ref="B59:I60"/>
    <mergeCell ref="S47:AA48"/>
    <mergeCell ref="AB47:AD48"/>
    <mergeCell ref="AE47:AH48"/>
    <mergeCell ref="B51:I52"/>
    <mergeCell ref="J51:K52"/>
    <mergeCell ref="L51:O52"/>
    <mergeCell ref="S51:AA52"/>
    <mergeCell ref="B49:I50"/>
    <mergeCell ref="J49:K50"/>
    <mergeCell ref="L49:O50"/>
    <mergeCell ref="S49:AA50"/>
    <mergeCell ref="J57:K58"/>
    <mergeCell ref="AB55:AD56"/>
    <mergeCell ref="AE55:AH56"/>
    <mergeCell ref="AE53:AH54"/>
    <mergeCell ref="B57:I58"/>
    <mergeCell ref="L57:O58"/>
    <mergeCell ref="AB53:AD54"/>
    <mergeCell ref="B55:I56"/>
    <mergeCell ref="J55:K56"/>
    <mergeCell ref="L55:O56"/>
    <mergeCell ref="AB68:AD70"/>
    <mergeCell ref="AE68:AH70"/>
    <mergeCell ref="AB71:AD72"/>
    <mergeCell ref="AE71:AH72"/>
    <mergeCell ref="AE75:AH76"/>
    <mergeCell ref="L59:O60"/>
    <mergeCell ref="L61:O62"/>
    <mergeCell ref="Q73:U76"/>
    <mergeCell ref="L69:O70"/>
    <mergeCell ref="L67:O68"/>
    <mergeCell ref="AE65:AH65"/>
    <mergeCell ref="AB66:AD67"/>
    <mergeCell ref="AE66:AH67"/>
    <mergeCell ref="J65:K66"/>
    <mergeCell ref="L65:O66"/>
    <mergeCell ref="Q68:U72"/>
    <mergeCell ref="W68:AA70"/>
    <mergeCell ref="W71:AA72"/>
    <mergeCell ref="V68:V76"/>
    <mergeCell ref="J69:K70"/>
    <mergeCell ref="B53:I54"/>
    <mergeCell ref="J53:K54"/>
    <mergeCell ref="L53:O54"/>
    <mergeCell ref="J59:K60"/>
    <mergeCell ref="B61:I62"/>
    <mergeCell ref="A71:I71"/>
    <mergeCell ref="J71:K71"/>
    <mergeCell ref="L71:O71"/>
    <mergeCell ref="J61:K62"/>
    <mergeCell ref="A69:I70"/>
    <mergeCell ref="L72:O72"/>
    <mergeCell ref="B63:I64"/>
    <mergeCell ref="J63:K64"/>
    <mergeCell ref="L63:O64"/>
    <mergeCell ref="J67:K68"/>
    <mergeCell ref="B65:I66"/>
    <mergeCell ref="A67:I68"/>
    <mergeCell ref="J88:K88"/>
    <mergeCell ref="J89:K90"/>
    <mergeCell ref="A72:I72"/>
    <mergeCell ref="J72:K72"/>
    <mergeCell ref="J82:K83"/>
    <mergeCell ref="AB86:AD88"/>
    <mergeCell ref="AE86:AH88"/>
    <mergeCell ref="B89:I90"/>
    <mergeCell ref="B91:I94"/>
    <mergeCell ref="A89:A95"/>
    <mergeCell ref="A88:I88"/>
    <mergeCell ref="A86:I87"/>
    <mergeCell ref="J86:K87"/>
    <mergeCell ref="L86:O87"/>
    <mergeCell ref="A82:A85"/>
    <mergeCell ref="L95:O95"/>
    <mergeCell ref="Q95:AA95"/>
    <mergeCell ref="Q92:AA94"/>
    <mergeCell ref="B95:I95"/>
    <mergeCell ref="J95:K95"/>
    <mergeCell ref="Q86:AA88"/>
    <mergeCell ref="J91:K94"/>
    <mergeCell ref="L88:O88"/>
    <mergeCell ref="L89:O90"/>
    <mergeCell ref="Q89:AA91"/>
    <mergeCell ref="AB89:AD91"/>
    <mergeCell ref="AE89:AH91"/>
    <mergeCell ref="AB95:AD95"/>
    <mergeCell ref="AE95:AH95"/>
    <mergeCell ref="AB92:AD94"/>
    <mergeCell ref="AE92:AH94"/>
    <mergeCell ref="AB97:AD97"/>
    <mergeCell ref="AE97:AH97"/>
    <mergeCell ref="Q96:AA96"/>
    <mergeCell ref="AB96:AD96"/>
    <mergeCell ref="AE96:AH96"/>
    <mergeCell ref="AA105:AH105"/>
    <mergeCell ref="A101:G101"/>
    <mergeCell ref="A102:O102"/>
    <mergeCell ref="Q102:AH102"/>
    <mergeCell ref="J96:K96"/>
    <mergeCell ref="L96:O96"/>
    <mergeCell ref="A98:I99"/>
    <mergeCell ref="J98:K99"/>
    <mergeCell ref="L98:O99"/>
    <mergeCell ref="Q97:AA97"/>
    <mergeCell ref="Q99:AA100"/>
    <mergeCell ref="AB99:AD100"/>
    <mergeCell ref="AE99:AH100"/>
    <mergeCell ref="Q98:AA98"/>
    <mergeCell ref="AB98:AD98"/>
    <mergeCell ref="AE98:AH98"/>
    <mergeCell ref="AD111:AH111"/>
    <mergeCell ref="Q112:Z114"/>
    <mergeCell ref="AA112:AC114"/>
    <mergeCell ref="AD112:AH114"/>
    <mergeCell ref="A103:O103"/>
    <mergeCell ref="Q103:AH103"/>
    <mergeCell ref="A104:O104"/>
    <mergeCell ref="Q104:AH104"/>
    <mergeCell ref="F105:O105"/>
    <mergeCell ref="Q105:Y105"/>
    <mergeCell ref="J110:K110"/>
    <mergeCell ref="L110:O110"/>
    <mergeCell ref="Q110:Z110"/>
    <mergeCell ref="AA110:AC110"/>
    <mergeCell ref="AD110:AH110"/>
    <mergeCell ref="J114:K116"/>
    <mergeCell ref="L114:O116"/>
    <mergeCell ref="Q115:Z117"/>
    <mergeCell ref="AA115:AC117"/>
    <mergeCell ref="AD115:AH117"/>
    <mergeCell ref="A106:N108"/>
    <mergeCell ref="Q108:AH109"/>
    <mergeCell ref="A109:I109"/>
    <mergeCell ref="J109:K109"/>
    <mergeCell ref="L109:O109"/>
    <mergeCell ref="AD118:AH121"/>
    <mergeCell ref="A121:I122"/>
    <mergeCell ref="J121:K122"/>
    <mergeCell ref="L121:O122"/>
    <mergeCell ref="A110:I110"/>
    <mergeCell ref="AA128:AC130"/>
    <mergeCell ref="AD128:AH130"/>
    <mergeCell ref="A130:I131"/>
    <mergeCell ref="J130:K131"/>
    <mergeCell ref="A117:I120"/>
    <mergeCell ref="J117:K120"/>
    <mergeCell ref="L117:O120"/>
    <mergeCell ref="Q118:Z121"/>
    <mergeCell ref="AA118:AC121"/>
    <mergeCell ref="L127:O129"/>
    <mergeCell ref="AA125:AC127"/>
    <mergeCell ref="AD125:AH127"/>
    <mergeCell ref="AA122:AC124"/>
    <mergeCell ref="A111:I113"/>
    <mergeCell ref="J111:K113"/>
    <mergeCell ref="L111:O113"/>
    <mergeCell ref="Q111:Z111"/>
    <mergeCell ref="AA111:AC111"/>
    <mergeCell ref="A114:I116"/>
    <mergeCell ref="Q128:Z130"/>
    <mergeCell ref="J123:K124"/>
    <mergeCell ref="L123:O124"/>
    <mergeCell ref="A125:I126"/>
    <mergeCell ref="J125:K126"/>
    <mergeCell ref="Q122:Z124"/>
    <mergeCell ref="A127:I129"/>
    <mergeCell ref="J127:K129"/>
    <mergeCell ref="AD134:AH136"/>
    <mergeCell ref="AA131:AC133"/>
    <mergeCell ref="AD131:AH133"/>
    <mergeCell ref="AD122:AH124"/>
    <mergeCell ref="A123:I124"/>
    <mergeCell ref="L125:O126"/>
    <mergeCell ref="Q125:Z127"/>
    <mergeCell ref="L130:O131"/>
    <mergeCell ref="Q131:Z133"/>
    <mergeCell ref="A132:I133"/>
    <mergeCell ref="J132:K133"/>
    <mergeCell ref="A134:I134"/>
    <mergeCell ref="Q142:Z144"/>
    <mergeCell ref="AA142:AC144"/>
    <mergeCell ref="L132:L133"/>
    <mergeCell ref="M132:M133"/>
    <mergeCell ref="N132:N133"/>
    <mergeCell ref="O132:O133"/>
    <mergeCell ref="A140:I141"/>
    <mergeCell ref="J140:K141"/>
    <mergeCell ref="A135:I137"/>
    <mergeCell ref="J134:K134"/>
    <mergeCell ref="Q134:Z136"/>
    <mergeCell ref="AA134:AC136"/>
    <mergeCell ref="J135:K137"/>
    <mergeCell ref="L135:O137"/>
    <mergeCell ref="A138:O139"/>
    <mergeCell ref="L140:O141"/>
    <mergeCell ref="L142:O142"/>
    <mergeCell ref="J142:K144"/>
    <mergeCell ref="A142:I144"/>
    <mergeCell ref="L143:M144"/>
    <mergeCell ref="N143:O144"/>
    <mergeCell ref="AD142:AH144"/>
    <mergeCell ref="Q137:Z139"/>
    <mergeCell ref="AA137:AC139"/>
    <mergeCell ref="AD137:AH139"/>
    <mergeCell ref="Q140:Z141"/>
    <mergeCell ref="AA140:AC141"/>
    <mergeCell ref="AD140:AH141"/>
    <mergeCell ref="A149:A178"/>
    <mergeCell ref="B159:I161"/>
    <mergeCell ref="B162:I163"/>
    <mergeCell ref="B164:I166"/>
    <mergeCell ref="J164:K166"/>
    <mergeCell ref="L164:O166"/>
    <mergeCell ref="B167:I169"/>
    <mergeCell ref="J167:K169"/>
    <mergeCell ref="L167:O169"/>
    <mergeCell ref="B170:I172"/>
    <mergeCell ref="J147:K148"/>
    <mergeCell ref="L145:M146"/>
    <mergeCell ref="N145:O146"/>
    <mergeCell ref="L147:M148"/>
    <mergeCell ref="N147:O148"/>
    <mergeCell ref="L149:O150"/>
    <mergeCell ref="Q148:Z150"/>
    <mergeCell ref="AA148:AC150"/>
    <mergeCell ref="AD148:AH150"/>
    <mergeCell ref="J149:K150"/>
    <mergeCell ref="A145:I146"/>
    <mergeCell ref="J145:K146"/>
    <mergeCell ref="Q145:Z147"/>
    <mergeCell ref="AA145:AC147"/>
    <mergeCell ref="AD145:AH147"/>
    <mergeCell ref="A147:I148"/>
    <mergeCell ref="AD151:AH153"/>
    <mergeCell ref="Q154:Z155"/>
    <mergeCell ref="AA154:AC155"/>
    <mergeCell ref="AD154:AH155"/>
    <mergeCell ref="Q156:Z157"/>
    <mergeCell ref="AA156:AC157"/>
    <mergeCell ref="AD156:AH157"/>
    <mergeCell ref="Q151:Z153"/>
    <mergeCell ref="AA151:AC153"/>
    <mergeCell ref="Q158:Z159"/>
    <mergeCell ref="AA158:AC159"/>
    <mergeCell ref="AD158:AH159"/>
    <mergeCell ref="J159:K161"/>
    <mergeCell ref="L159:O161"/>
    <mergeCell ref="Q160:Z162"/>
    <mergeCell ref="AA160:AC162"/>
    <mergeCell ref="AD160:AH162"/>
    <mergeCell ref="J162:K163"/>
    <mergeCell ref="L162:O163"/>
    <mergeCell ref="Q163:Z163"/>
    <mergeCell ref="AA163:AC163"/>
    <mergeCell ref="AD163:AH163"/>
    <mergeCell ref="Q164:AH166"/>
    <mergeCell ref="Q167:Z168"/>
    <mergeCell ref="AA167:AC168"/>
    <mergeCell ref="AD167:AH168"/>
    <mergeCell ref="Q169:Z170"/>
    <mergeCell ref="AA169:AC170"/>
    <mergeCell ref="Q177:Z179"/>
    <mergeCell ref="AD169:AH170"/>
    <mergeCell ref="Q171:Z173"/>
    <mergeCell ref="AA171:AC173"/>
    <mergeCell ref="AD171:AH173"/>
    <mergeCell ref="Q174:Z176"/>
    <mergeCell ref="AA174:AC176"/>
    <mergeCell ref="AD174:AH176"/>
    <mergeCell ref="AA180:AC181"/>
    <mergeCell ref="S182:Z183"/>
    <mergeCell ref="AA186:AC187"/>
    <mergeCell ref="AD186:AH187"/>
    <mergeCell ref="Q193:R197"/>
    <mergeCell ref="C194:I196"/>
    <mergeCell ref="J194:K196"/>
    <mergeCell ref="L194:O196"/>
    <mergeCell ref="AA177:AC179"/>
    <mergeCell ref="AD177:AH179"/>
    <mergeCell ref="AD180:AH181"/>
    <mergeCell ref="AA182:AC183"/>
    <mergeCell ref="AD182:AH183"/>
    <mergeCell ref="S184:Z185"/>
    <mergeCell ref="J191:K193"/>
    <mergeCell ref="L191:O193"/>
    <mergeCell ref="S193:Z194"/>
    <mergeCell ref="AA193:AC194"/>
    <mergeCell ref="AD193:AH194"/>
    <mergeCell ref="S195:Z197"/>
    <mergeCell ref="AA195:AC197"/>
    <mergeCell ref="AD195:AH197"/>
    <mergeCell ref="AA188:AC192"/>
    <mergeCell ref="AD188:AH192"/>
    <mergeCell ref="AA198:AC200"/>
    <mergeCell ref="Q205:Z206"/>
    <mergeCell ref="AA205:AC206"/>
    <mergeCell ref="AA207:AC208"/>
    <mergeCell ref="B204:I206"/>
    <mergeCell ref="J204:K206"/>
    <mergeCell ref="L204:O206"/>
    <mergeCell ref="AD198:AH200"/>
    <mergeCell ref="C199:I201"/>
    <mergeCell ref="J199:K201"/>
    <mergeCell ref="L199:O201"/>
    <mergeCell ref="Q201:Z202"/>
    <mergeCell ref="AA203:AC204"/>
    <mergeCell ref="AD203:AH204"/>
    <mergeCell ref="AA201:AC202"/>
    <mergeCell ref="AD201:AH202"/>
    <mergeCell ref="AD207:AH208"/>
    <mergeCell ref="AD209:AH210"/>
    <mergeCell ref="J207:K208"/>
    <mergeCell ref="AA211:AC213"/>
    <mergeCell ref="AD211:AH213"/>
    <mergeCell ref="J211:K212"/>
    <mergeCell ref="L221:O222"/>
    <mergeCell ref="K223:AH223"/>
    <mergeCell ref="AA214:AC216"/>
    <mergeCell ref="AD214:AH216"/>
    <mergeCell ref="AD217:AH219"/>
    <mergeCell ref="Q220:Z222"/>
    <mergeCell ref="AA220:AC222"/>
    <mergeCell ref="AD220:AH222"/>
    <mergeCell ref="AA217:AC219"/>
    <mergeCell ref="Q214:T219"/>
    <mergeCell ref="U214:Z216"/>
    <mergeCell ref="U217:Z219"/>
    <mergeCell ref="J216:K217"/>
    <mergeCell ref="J218:K220"/>
    <mergeCell ref="L216:O217"/>
    <mergeCell ref="L218:O220"/>
    <mergeCell ref="J209:K210"/>
    <mergeCell ref="L209:O210"/>
    <mergeCell ref="Q209:Z210"/>
    <mergeCell ref="F224:G224"/>
    <mergeCell ref="H224:J224"/>
    <mergeCell ref="K224:M224"/>
    <mergeCell ref="N224:S224"/>
    <mergeCell ref="T224:X224"/>
    <mergeCell ref="A221:J223"/>
    <mergeCell ref="A216:I217"/>
    <mergeCell ref="A218:I220"/>
    <mergeCell ref="Q207:Z208"/>
    <mergeCell ref="Z224:AF224"/>
    <mergeCell ref="AG224:AH224"/>
    <mergeCell ref="Z225:AF225"/>
    <mergeCell ref="AG225:AH225"/>
    <mergeCell ref="A225:D225"/>
    <mergeCell ref="F225:G225"/>
    <mergeCell ref="H225:J225"/>
    <mergeCell ref="Z228:AF228"/>
    <mergeCell ref="Z226:AF226"/>
    <mergeCell ref="AG226:AH226"/>
    <mergeCell ref="Z227:AF227"/>
    <mergeCell ref="AG227:AH227"/>
    <mergeCell ref="A228:D228"/>
    <mergeCell ref="F228:G228"/>
    <mergeCell ref="H228:J228"/>
    <mergeCell ref="K228:M228"/>
    <mergeCell ref="N228:S228"/>
    <mergeCell ref="A226:D226"/>
    <mergeCell ref="F226:G226"/>
    <mergeCell ref="H226:J226"/>
    <mergeCell ref="K225:M225"/>
    <mergeCell ref="N225:S225"/>
    <mergeCell ref="T225:X225"/>
    <mergeCell ref="A224:D224"/>
    <mergeCell ref="Q234:AH234"/>
    <mergeCell ref="K226:M226"/>
    <mergeCell ref="N226:S226"/>
    <mergeCell ref="T226:X226"/>
    <mergeCell ref="U244:AH245"/>
    <mergeCell ref="E246:N246"/>
    <mergeCell ref="O246:T246"/>
    <mergeCell ref="U246:X247"/>
    <mergeCell ref="Y246:AH247"/>
    <mergeCell ref="A237:O237"/>
    <mergeCell ref="A238:O238"/>
    <mergeCell ref="A239:O239"/>
    <mergeCell ref="A241:AH241"/>
    <mergeCell ref="A236:O236"/>
    <mergeCell ref="A247:D248"/>
    <mergeCell ref="E247:H248"/>
    <mergeCell ref="I247:T248"/>
    <mergeCell ref="U248:X248"/>
    <mergeCell ref="Y248:AH248"/>
    <mergeCell ref="A243:D243"/>
    <mergeCell ref="E243:T245"/>
    <mergeCell ref="AG228:AH228"/>
    <mergeCell ref="A229:D229"/>
    <mergeCell ref="F229:G229"/>
    <mergeCell ref="U243:AH243"/>
    <mergeCell ref="A244:D246"/>
    <mergeCell ref="N229:S229"/>
    <mergeCell ref="T229:X229"/>
    <mergeCell ref="A227:D227"/>
    <mergeCell ref="F227:G227"/>
    <mergeCell ref="H227:J227"/>
    <mergeCell ref="K227:M227"/>
    <mergeCell ref="N227:S227"/>
    <mergeCell ref="T227:X227"/>
    <mergeCell ref="T228:X228"/>
    <mergeCell ref="A235:P235"/>
    <mergeCell ref="Q235:AH235"/>
    <mergeCell ref="Z229:AF229"/>
    <mergeCell ref="AG229:AH229"/>
    <mergeCell ref="A230:H230"/>
    <mergeCell ref="I230:AH230"/>
    <mergeCell ref="A231:P231"/>
    <mergeCell ref="Q231:AH231"/>
    <mergeCell ref="H229:J229"/>
    <mergeCell ref="K229:M229"/>
    <mergeCell ref="A232:P232"/>
    <mergeCell ref="Q232:AH232"/>
    <mergeCell ref="A234:P234"/>
    <mergeCell ref="L91:O94"/>
    <mergeCell ref="A96:I96"/>
    <mergeCell ref="A97:O97"/>
    <mergeCell ref="T17:AF17"/>
    <mergeCell ref="T16:AF16"/>
    <mergeCell ref="AB26:AD26"/>
    <mergeCell ref="AE26:AH26"/>
    <mergeCell ref="Q26:AA26"/>
    <mergeCell ref="Q24:AH25"/>
    <mergeCell ref="Q23:AH23"/>
    <mergeCell ref="Q11:S22"/>
    <mergeCell ref="Q63:AH64"/>
    <mergeCell ref="T20:AF22"/>
    <mergeCell ref="AG20:AG22"/>
    <mergeCell ref="AH20:AH22"/>
    <mergeCell ref="T19:AF19"/>
    <mergeCell ref="T18:AF18"/>
    <mergeCell ref="AE51:AH52"/>
    <mergeCell ref="AB51:AD52"/>
    <mergeCell ref="AB39:AD40"/>
    <mergeCell ref="AE39:AH40"/>
    <mergeCell ref="Q65:AA65"/>
    <mergeCell ref="Q66:AA67"/>
    <mergeCell ref="AB65:AD65"/>
  </mergeCells>
  <pageMargins left="0.27791666666666665" right="9.5833333333333326E-3" top="0.19685039370078741" bottom="0" header="0" footer="0"/>
  <pageSetup paperSize="9" scale="91" orientation="portrait" r:id="rId1"/>
  <headerFooter alignWithMargins="0"/>
  <rowBreaks count="1" manualBreakCount="1">
    <brk id="105" max="16383" man="1"/>
  </rowBreaks>
  <ignoredErrors>
    <ignoredError sqref="AH11:AH14 F225 E226:E2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8"/>
  <sheetViews>
    <sheetView zoomScaleNormal="100" workbookViewId="0">
      <selection activeCell="D1" sqref="D1"/>
    </sheetView>
  </sheetViews>
  <sheetFormatPr defaultRowHeight="15" x14ac:dyDescent="0.25"/>
  <cols>
    <col min="1" max="1" width="12.85546875" customWidth="1"/>
    <col min="2" max="2" width="7.85546875" style="1" customWidth="1"/>
    <col min="3" max="3" width="31.28515625" customWidth="1"/>
    <col min="4" max="4" width="19.7109375" customWidth="1"/>
  </cols>
  <sheetData>
    <row r="1" spans="1:8" ht="18.75" x14ac:dyDescent="0.3">
      <c r="A1" s="153">
        <v>2025</v>
      </c>
      <c r="B1" s="71"/>
      <c r="C1" s="127" t="s">
        <v>325</v>
      </c>
      <c r="D1" s="272">
        <f>Vkladani_dat!F3</f>
        <v>0</v>
      </c>
      <c r="E1" s="271"/>
    </row>
    <row r="2" spans="1:8" x14ac:dyDescent="0.25">
      <c r="A2" s="6"/>
      <c r="B2" s="128"/>
      <c r="C2" s="69" t="s">
        <v>309</v>
      </c>
      <c r="D2" s="270">
        <f>Vkladani_dat!F4</f>
        <v>0</v>
      </c>
      <c r="E2" s="271"/>
      <c r="H2" s="1"/>
    </row>
    <row r="3" spans="1:8" x14ac:dyDescent="0.25">
      <c r="A3" s="6"/>
      <c r="B3" s="128"/>
      <c r="C3" s="6" t="s">
        <v>160</v>
      </c>
      <c r="D3" s="126">
        <f>Vkladani_dat!F5</f>
        <v>0</v>
      </c>
    </row>
    <row r="4" spans="1:8" x14ac:dyDescent="0.25">
      <c r="A4" s="69"/>
      <c r="B4" s="71"/>
      <c r="C4" s="69" t="s">
        <v>165</v>
      </c>
      <c r="D4" s="77">
        <f>Vkladani_dat!F6</f>
        <v>0</v>
      </c>
    </row>
    <row r="5" spans="1:8" x14ac:dyDescent="0.25">
      <c r="A5" s="132"/>
      <c r="B5" s="72"/>
      <c r="C5" s="132" t="s">
        <v>166</v>
      </c>
      <c r="D5" s="77">
        <f>Vkladani_dat!F10</f>
        <v>0</v>
      </c>
    </row>
    <row r="6" spans="1:8" x14ac:dyDescent="0.25">
      <c r="A6" s="70" t="s">
        <v>327</v>
      </c>
      <c r="B6" s="122">
        <v>902</v>
      </c>
      <c r="C6" s="80" t="s">
        <v>326</v>
      </c>
      <c r="D6" s="77">
        <f>Vkladani_dat!G12</f>
        <v>0</v>
      </c>
    </row>
    <row r="7" spans="1:8" x14ac:dyDescent="0.25">
      <c r="A7" s="73"/>
      <c r="B7" s="123">
        <v>903</v>
      </c>
      <c r="C7" s="78" t="s">
        <v>311</v>
      </c>
      <c r="D7" s="77">
        <f>Vkladani_dat!G13</f>
        <v>0</v>
      </c>
    </row>
    <row r="8" spans="1:8" ht="18.75" x14ac:dyDescent="0.3">
      <c r="A8" s="74" t="s">
        <v>79</v>
      </c>
      <c r="B8" s="124">
        <v>101</v>
      </c>
      <c r="C8" s="81" t="s">
        <v>80</v>
      </c>
      <c r="D8" s="79">
        <f>Vkladani_dat!G18</f>
        <v>0</v>
      </c>
      <c r="F8" s="3"/>
    </row>
    <row r="9" spans="1:8" x14ac:dyDescent="0.25">
      <c r="A9" s="32"/>
      <c r="B9" s="125">
        <v>102</v>
      </c>
      <c r="C9" s="82" t="s">
        <v>81</v>
      </c>
      <c r="D9" s="79">
        <f>Vkladani_dat!G19</f>
        <v>0</v>
      </c>
    </row>
    <row r="10" spans="1:8" x14ac:dyDescent="0.25">
      <c r="A10" s="32"/>
      <c r="B10" s="125">
        <v>103</v>
      </c>
      <c r="C10" s="82" t="s">
        <v>82</v>
      </c>
      <c r="D10" s="79">
        <f>Vkladani_dat!G20</f>
        <v>0</v>
      </c>
    </row>
    <row r="11" spans="1:8" x14ac:dyDescent="0.25">
      <c r="A11" s="32"/>
      <c r="B11" s="125">
        <v>104</v>
      </c>
      <c r="C11" s="82" t="s">
        <v>83</v>
      </c>
      <c r="D11" s="79">
        <f>Vkladani_dat!G21</f>
        <v>0</v>
      </c>
    </row>
    <row r="12" spans="1:8" x14ac:dyDescent="0.25">
      <c r="A12" s="32"/>
      <c r="B12" s="125">
        <v>105</v>
      </c>
      <c r="C12" s="82" t="s">
        <v>550</v>
      </c>
      <c r="D12" s="79">
        <f>Vkladani_dat!G22</f>
        <v>0</v>
      </c>
    </row>
    <row r="13" spans="1:8" x14ac:dyDescent="0.25">
      <c r="A13" s="32"/>
      <c r="B13" s="125">
        <v>106</v>
      </c>
      <c r="C13" s="82" t="s">
        <v>84</v>
      </c>
      <c r="D13" s="79">
        <f>Vkladani_dat!G23</f>
        <v>0</v>
      </c>
    </row>
    <row r="14" spans="1:8" x14ac:dyDescent="0.25">
      <c r="A14" s="32"/>
      <c r="B14" s="125">
        <v>107</v>
      </c>
      <c r="C14" s="82" t="s">
        <v>85</v>
      </c>
      <c r="D14" s="79">
        <f>Vkladani_dat!G24</f>
        <v>0</v>
      </c>
    </row>
    <row r="15" spans="1:8" x14ac:dyDescent="0.25">
      <c r="A15" s="32"/>
      <c r="B15" s="125">
        <v>108</v>
      </c>
      <c r="C15" s="82" t="s">
        <v>86</v>
      </c>
      <c r="D15" s="79">
        <f>Vkladani_dat!G25</f>
        <v>0</v>
      </c>
    </row>
    <row r="16" spans="1:8" x14ac:dyDescent="0.25">
      <c r="A16" s="32"/>
      <c r="B16" s="125">
        <v>109</v>
      </c>
      <c r="C16" s="82" t="s">
        <v>87</v>
      </c>
      <c r="D16" s="79">
        <f>Vkladani_dat!G26</f>
        <v>0</v>
      </c>
    </row>
    <row r="17" spans="1:4" x14ac:dyDescent="0.25">
      <c r="A17" s="32"/>
      <c r="B17" s="125">
        <v>110</v>
      </c>
      <c r="C17" s="82" t="s">
        <v>88</v>
      </c>
      <c r="D17" s="79">
        <f>Vkladani_dat!G27</f>
        <v>0</v>
      </c>
    </row>
    <row r="18" spans="1:4" x14ac:dyDescent="0.25">
      <c r="A18" s="32"/>
      <c r="B18" s="125">
        <v>111</v>
      </c>
      <c r="C18" s="82" t="s">
        <v>89</v>
      </c>
      <c r="D18" s="79">
        <f>Vkladani_dat!G28</f>
        <v>0</v>
      </c>
    </row>
    <row r="19" spans="1:4" x14ac:dyDescent="0.25">
      <c r="A19" s="32"/>
      <c r="B19" s="125">
        <v>112</v>
      </c>
      <c r="C19" s="82" t="s">
        <v>90</v>
      </c>
      <c r="D19" s="79">
        <f>Vkladani_dat!G29</f>
        <v>0</v>
      </c>
    </row>
    <row r="20" spans="1:4" x14ac:dyDescent="0.25">
      <c r="A20" s="32"/>
      <c r="B20" s="125">
        <v>113</v>
      </c>
      <c r="C20" s="82" t="s">
        <v>91</v>
      </c>
      <c r="D20" s="79">
        <f>Vkladani_dat!G30</f>
        <v>0</v>
      </c>
    </row>
    <row r="21" spans="1:4" x14ac:dyDescent="0.25">
      <c r="A21" s="32"/>
      <c r="B21" s="125">
        <v>114</v>
      </c>
      <c r="C21" s="82" t="s">
        <v>41</v>
      </c>
      <c r="D21" s="79">
        <f>Vkladani_dat!G31</f>
        <v>0</v>
      </c>
    </row>
    <row r="22" spans="1:4" x14ac:dyDescent="0.25">
      <c r="A22" s="32"/>
      <c r="B22" s="125">
        <v>115</v>
      </c>
      <c r="C22" s="82" t="s">
        <v>42</v>
      </c>
      <c r="D22" s="79">
        <f>Vkladani_dat!G32</f>
        <v>0</v>
      </c>
    </row>
    <row r="23" spans="1:4" x14ac:dyDescent="0.25">
      <c r="A23" s="32"/>
      <c r="B23" s="125">
        <v>116</v>
      </c>
      <c r="C23" s="82" t="s">
        <v>92</v>
      </c>
      <c r="D23" s="79">
        <f>Vkladani_dat!G33</f>
        <v>0</v>
      </c>
    </row>
    <row r="24" spans="1:4" x14ac:dyDescent="0.25">
      <c r="A24" s="32"/>
      <c r="B24" s="125">
        <v>117</v>
      </c>
      <c r="C24" s="82" t="s">
        <v>43</v>
      </c>
      <c r="D24" s="79">
        <f>Vkladani_dat!G34</f>
        <v>0</v>
      </c>
    </row>
    <row r="25" spans="1:4" x14ac:dyDescent="0.25">
      <c r="A25" s="32" t="s">
        <v>2</v>
      </c>
      <c r="B25" s="125">
        <v>201</v>
      </c>
      <c r="C25" s="82" t="s">
        <v>93</v>
      </c>
      <c r="D25" s="79">
        <f>Vkladani_dat!G39</f>
        <v>0</v>
      </c>
    </row>
    <row r="26" spans="1:4" x14ac:dyDescent="0.25">
      <c r="A26" s="32"/>
      <c r="B26" s="125">
        <v>202</v>
      </c>
      <c r="C26" s="82" t="s">
        <v>573</v>
      </c>
      <c r="D26" s="79">
        <f>Vkladani_dat!G40</f>
        <v>0</v>
      </c>
    </row>
    <row r="27" spans="1:4" x14ac:dyDescent="0.25">
      <c r="A27" s="32"/>
      <c r="B27" s="125">
        <v>203</v>
      </c>
      <c r="C27" s="82" t="s">
        <v>574</v>
      </c>
      <c r="D27" s="79">
        <f>Vkladani_dat!G41</f>
        <v>0</v>
      </c>
    </row>
    <row r="28" spans="1:4" x14ac:dyDescent="0.25">
      <c r="A28" s="32"/>
      <c r="B28" s="125">
        <v>204</v>
      </c>
      <c r="C28" s="82" t="s">
        <v>576</v>
      </c>
      <c r="D28" s="79">
        <f>Vkladani_dat!G42</f>
        <v>0</v>
      </c>
    </row>
    <row r="29" spans="1:4" x14ac:dyDescent="0.25">
      <c r="A29" s="32"/>
      <c r="B29" s="125">
        <v>205</v>
      </c>
      <c r="C29" s="82" t="s">
        <v>94</v>
      </c>
      <c r="D29" s="79">
        <f>Vkladani_dat!G43</f>
        <v>0</v>
      </c>
    </row>
    <row r="30" spans="1:4" x14ac:dyDescent="0.25">
      <c r="A30" s="32"/>
      <c r="B30" s="125">
        <v>206</v>
      </c>
      <c r="C30" s="82" t="s">
        <v>551</v>
      </c>
      <c r="D30" s="79">
        <f>Vkladani_dat!G44</f>
        <v>0</v>
      </c>
    </row>
    <row r="31" spans="1:4" x14ac:dyDescent="0.25">
      <c r="A31" s="32"/>
      <c r="B31" s="125">
        <v>207</v>
      </c>
      <c r="C31" s="82" t="s">
        <v>552</v>
      </c>
      <c r="D31" s="79">
        <f>Vkladani_dat!G45</f>
        <v>0</v>
      </c>
    </row>
    <row r="32" spans="1:4" x14ac:dyDescent="0.25">
      <c r="A32" s="32"/>
      <c r="B32" s="125">
        <v>208</v>
      </c>
      <c r="C32" s="82" t="s">
        <v>553</v>
      </c>
      <c r="D32" s="79">
        <f>Vkladani_dat!G46</f>
        <v>0</v>
      </c>
    </row>
    <row r="33" spans="1:4" x14ac:dyDescent="0.25">
      <c r="A33" s="32"/>
      <c r="B33" s="125">
        <v>209</v>
      </c>
      <c r="C33" s="82" t="s">
        <v>575</v>
      </c>
      <c r="D33" s="79">
        <f>Vkladani_dat!G47</f>
        <v>0</v>
      </c>
    </row>
    <row r="34" spans="1:4" x14ac:dyDescent="0.25">
      <c r="A34" s="32" t="s">
        <v>95</v>
      </c>
      <c r="B34" s="125">
        <v>301</v>
      </c>
      <c r="C34" s="82" t="s">
        <v>377</v>
      </c>
      <c r="D34" s="79">
        <f>Vkladani_dat!G52</f>
        <v>0</v>
      </c>
    </row>
    <row r="35" spans="1:4" x14ac:dyDescent="0.25">
      <c r="A35" s="32"/>
      <c r="B35" s="125">
        <v>302</v>
      </c>
      <c r="C35" s="82" t="s">
        <v>577</v>
      </c>
      <c r="D35" s="79">
        <f>Vkladani_dat!G53</f>
        <v>0</v>
      </c>
    </row>
    <row r="36" spans="1:4" x14ac:dyDescent="0.25">
      <c r="A36" s="32"/>
      <c r="B36" s="125">
        <v>303</v>
      </c>
      <c r="C36" s="82" t="s">
        <v>96</v>
      </c>
      <c r="D36" s="79">
        <f>Vkladani_dat!G54</f>
        <v>0</v>
      </c>
    </row>
    <row r="37" spans="1:4" x14ac:dyDescent="0.25">
      <c r="A37" s="32"/>
      <c r="B37" s="125">
        <v>304</v>
      </c>
      <c r="C37" s="82" t="s">
        <v>97</v>
      </c>
      <c r="D37" s="79">
        <f>Vkladani_dat!G55</f>
        <v>0</v>
      </c>
    </row>
    <row r="38" spans="1:4" x14ac:dyDescent="0.25">
      <c r="A38" s="32"/>
      <c r="B38" s="125">
        <v>305</v>
      </c>
      <c r="C38" s="82" t="s">
        <v>98</v>
      </c>
      <c r="D38" s="79">
        <f>Vkladani_dat!G56</f>
        <v>0</v>
      </c>
    </row>
    <row r="39" spans="1:4" x14ac:dyDescent="0.25">
      <c r="A39" s="32"/>
      <c r="B39" s="125">
        <v>306</v>
      </c>
      <c r="C39" s="82" t="s">
        <v>99</v>
      </c>
      <c r="D39" s="79">
        <f>Vkladani_dat!G57</f>
        <v>0</v>
      </c>
    </row>
    <row r="40" spans="1:4" x14ac:dyDescent="0.25">
      <c r="A40" s="32"/>
      <c r="B40" s="125">
        <v>307</v>
      </c>
      <c r="C40" s="82" t="s">
        <v>100</v>
      </c>
      <c r="D40" s="79">
        <f>Vkladani_dat!G58</f>
        <v>0</v>
      </c>
    </row>
    <row r="41" spans="1:4" x14ac:dyDescent="0.25">
      <c r="A41" s="32"/>
      <c r="B41" s="125">
        <v>308</v>
      </c>
      <c r="C41" s="82" t="s">
        <v>550</v>
      </c>
      <c r="D41" s="79">
        <f>Vkladani_dat!G59</f>
        <v>0</v>
      </c>
    </row>
    <row r="42" spans="1:4" x14ac:dyDescent="0.25">
      <c r="A42" s="32"/>
      <c r="B42" s="125">
        <v>309</v>
      </c>
      <c r="C42" s="82" t="s">
        <v>84</v>
      </c>
      <c r="D42" s="79">
        <f>Vkladani_dat!G60</f>
        <v>0</v>
      </c>
    </row>
    <row r="43" spans="1:4" x14ac:dyDescent="0.25">
      <c r="A43" s="32"/>
      <c r="B43" s="125">
        <v>310</v>
      </c>
      <c r="C43" s="82" t="s">
        <v>85</v>
      </c>
      <c r="D43" s="79">
        <f>Vkladani_dat!G61</f>
        <v>0</v>
      </c>
    </row>
    <row r="44" spans="1:4" x14ac:dyDescent="0.25">
      <c r="A44" s="32"/>
      <c r="B44" s="125">
        <v>311</v>
      </c>
      <c r="C44" s="82" t="s">
        <v>86</v>
      </c>
      <c r="D44" s="79">
        <f>Vkladani_dat!G62</f>
        <v>0</v>
      </c>
    </row>
    <row r="45" spans="1:4" x14ac:dyDescent="0.25">
      <c r="A45" s="32"/>
      <c r="B45" s="125">
        <v>312</v>
      </c>
      <c r="C45" s="82" t="s">
        <v>87</v>
      </c>
      <c r="D45" s="79">
        <f>Vkladani_dat!G63</f>
        <v>0</v>
      </c>
    </row>
    <row r="46" spans="1:4" x14ac:dyDescent="0.25">
      <c r="A46" s="32"/>
      <c r="B46" s="125">
        <v>313</v>
      </c>
      <c r="C46" s="82" t="s">
        <v>88</v>
      </c>
      <c r="D46" s="79">
        <f>Vkladani_dat!G64</f>
        <v>0</v>
      </c>
    </row>
    <row r="47" spans="1:4" x14ac:dyDescent="0.25">
      <c r="A47" s="32"/>
      <c r="B47" s="125">
        <v>314</v>
      </c>
      <c r="C47" s="82" t="s">
        <v>89</v>
      </c>
      <c r="D47" s="79">
        <f>Vkladani_dat!G65</f>
        <v>0</v>
      </c>
    </row>
    <row r="48" spans="1:4" x14ac:dyDescent="0.25">
      <c r="A48" s="32"/>
      <c r="B48" s="125">
        <v>315</v>
      </c>
      <c r="C48" s="82" t="s">
        <v>90</v>
      </c>
      <c r="D48" s="79">
        <f>Vkladani_dat!G66</f>
        <v>0</v>
      </c>
    </row>
    <row r="49" spans="1:4" x14ac:dyDescent="0.25">
      <c r="A49" s="32"/>
      <c r="B49" s="125">
        <v>316</v>
      </c>
      <c r="C49" s="82" t="s">
        <v>91</v>
      </c>
      <c r="D49" s="79">
        <f>Vkladani_dat!G67</f>
        <v>0</v>
      </c>
    </row>
    <row r="50" spans="1:4" x14ac:dyDescent="0.25">
      <c r="A50" s="32"/>
      <c r="B50" s="125">
        <v>317</v>
      </c>
      <c r="C50" s="82" t="s">
        <v>46</v>
      </c>
      <c r="D50" s="79">
        <f>Vkladani_dat!G68</f>
        <v>0</v>
      </c>
    </row>
    <row r="51" spans="1:4" x14ac:dyDescent="0.25">
      <c r="A51" s="32" t="s">
        <v>101</v>
      </c>
      <c r="B51" s="125">
        <v>401</v>
      </c>
      <c r="C51" s="82" t="s">
        <v>554</v>
      </c>
      <c r="D51" s="79">
        <f>Vkladani_dat!G73</f>
        <v>0</v>
      </c>
    </row>
    <row r="52" spans="1:4" x14ac:dyDescent="0.25">
      <c r="A52" s="32"/>
      <c r="B52" s="125">
        <v>402</v>
      </c>
      <c r="C52" s="82" t="s">
        <v>555</v>
      </c>
      <c r="D52" s="79">
        <f>Vkladani_dat!G74</f>
        <v>0</v>
      </c>
    </row>
    <row r="53" spans="1:4" x14ac:dyDescent="0.25">
      <c r="A53" s="32"/>
      <c r="B53" s="125">
        <v>403</v>
      </c>
      <c r="C53" s="82" t="s">
        <v>102</v>
      </c>
      <c r="D53" s="79">
        <f>Vkladani_dat!G75</f>
        <v>0</v>
      </c>
    </row>
    <row r="54" spans="1:4" x14ac:dyDescent="0.25">
      <c r="A54" s="32"/>
      <c r="B54" s="125">
        <v>404</v>
      </c>
      <c r="C54" s="82" t="s">
        <v>103</v>
      </c>
      <c r="D54" s="79">
        <f>Vkladani_dat!G76</f>
        <v>0</v>
      </c>
    </row>
    <row r="55" spans="1:4" x14ac:dyDescent="0.25">
      <c r="A55" s="32"/>
      <c r="B55" s="125">
        <v>405</v>
      </c>
      <c r="C55" s="82" t="s">
        <v>556</v>
      </c>
      <c r="D55" s="79">
        <f>Vkladani_dat!G77</f>
        <v>0</v>
      </c>
    </row>
    <row r="56" spans="1:4" x14ac:dyDescent="0.25">
      <c r="A56" s="32"/>
      <c r="B56" s="125">
        <v>406</v>
      </c>
      <c r="C56" s="82" t="s">
        <v>104</v>
      </c>
      <c r="D56" s="79">
        <f>Vkladani_dat!G78</f>
        <v>0</v>
      </c>
    </row>
    <row r="57" spans="1:4" x14ac:dyDescent="0.25">
      <c r="A57" s="32"/>
      <c r="B57" s="125">
        <v>407</v>
      </c>
      <c r="C57" s="82" t="s">
        <v>105</v>
      </c>
      <c r="D57" s="79">
        <f>Vkladani_dat!G79</f>
        <v>0</v>
      </c>
    </row>
    <row r="58" spans="1:4" x14ac:dyDescent="0.25">
      <c r="A58" s="32"/>
      <c r="B58" s="125">
        <v>408</v>
      </c>
      <c r="C58" s="82" t="s">
        <v>106</v>
      </c>
      <c r="D58" s="79">
        <f>Vkladani_dat!G80</f>
        <v>0</v>
      </c>
    </row>
    <row r="59" spans="1:4" x14ac:dyDescent="0.25">
      <c r="A59" s="32"/>
      <c r="B59" s="125">
        <v>409</v>
      </c>
      <c r="C59" s="82" t="s">
        <v>557</v>
      </c>
      <c r="D59" s="79">
        <f>Vkladani_dat!G81</f>
        <v>0</v>
      </c>
    </row>
    <row r="60" spans="1:4" x14ac:dyDescent="0.25">
      <c r="A60" s="32"/>
      <c r="B60" s="125">
        <v>410</v>
      </c>
      <c r="C60" s="82" t="s">
        <v>107</v>
      </c>
      <c r="D60" s="79">
        <f>Vkladani_dat!G82</f>
        <v>0</v>
      </c>
    </row>
    <row r="61" spans="1:4" x14ac:dyDescent="0.25">
      <c r="A61" s="32"/>
      <c r="B61" s="125">
        <v>411</v>
      </c>
      <c r="C61" s="82" t="s">
        <v>558</v>
      </c>
      <c r="D61" s="79">
        <f>Vkladani_dat!G83</f>
        <v>0</v>
      </c>
    </row>
    <row r="62" spans="1:4" x14ac:dyDescent="0.25">
      <c r="A62" s="32"/>
      <c r="B62" s="125">
        <v>412</v>
      </c>
      <c r="C62" s="82" t="s">
        <v>559</v>
      </c>
      <c r="D62" s="79">
        <f>Vkladani_dat!G84</f>
        <v>0</v>
      </c>
    </row>
    <row r="63" spans="1:4" x14ac:dyDescent="0.25">
      <c r="A63" s="32"/>
      <c r="B63" s="125">
        <v>413</v>
      </c>
      <c r="C63" s="82" t="s">
        <v>108</v>
      </c>
      <c r="D63" s="79">
        <f>Vkladani_dat!G85</f>
        <v>0</v>
      </c>
    </row>
    <row r="64" spans="1:4" x14ac:dyDescent="0.25">
      <c r="A64" s="32"/>
      <c r="B64" s="125">
        <v>414</v>
      </c>
      <c r="C64" s="82" t="s">
        <v>109</v>
      </c>
      <c r="D64" s="79">
        <f>Vkladani_dat!G86</f>
        <v>0</v>
      </c>
    </row>
    <row r="65" spans="1:4" x14ac:dyDescent="0.25">
      <c r="A65" s="32"/>
      <c r="B65" s="125">
        <v>415</v>
      </c>
      <c r="C65" s="82" t="s">
        <v>110</v>
      </c>
      <c r="D65" s="79">
        <f>Vkladani_dat!G87</f>
        <v>0</v>
      </c>
    </row>
    <row r="66" spans="1:4" x14ac:dyDescent="0.25">
      <c r="A66" s="32"/>
      <c r="B66" s="125">
        <v>416</v>
      </c>
      <c r="C66" s="82" t="s">
        <v>109</v>
      </c>
      <c r="D66" s="79">
        <f>Vkladani_dat!G88</f>
        <v>0</v>
      </c>
    </row>
    <row r="67" spans="1:4" x14ac:dyDescent="0.25">
      <c r="A67" s="32"/>
      <c r="B67" s="125">
        <v>417</v>
      </c>
      <c r="C67" s="82" t="s">
        <v>111</v>
      </c>
      <c r="D67" s="79">
        <f>Vkladani_dat!G89</f>
        <v>0</v>
      </c>
    </row>
    <row r="68" spans="1:4" x14ac:dyDescent="0.25">
      <c r="A68" s="32"/>
      <c r="B68" s="125">
        <v>418</v>
      </c>
      <c r="C68" s="82" t="s">
        <v>112</v>
      </c>
      <c r="D68" s="79">
        <f>Vkladani_dat!G90</f>
        <v>0</v>
      </c>
    </row>
    <row r="69" spans="1:4" x14ac:dyDescent="0.25">
      <c r="A69" s="32"/>
      <c r="B69" s="125">
        <v>419</v>
      </c>
      <c r="C69" s="82" t="s">
        <v>0</v>
      </c>
      <c r="D69" s="79">
        <f>Vkladani_dat!G91</f>
        <v>0</v>
      </c>
    </row>
    <row r="70" spans="1:4" x14ac:dyDescent="0.25">
      <c r="A70" s="32"/>
      <c r="B70" s="125">
        <v>420</v>
      </c>
      <c r="C70" s="82" t="s">
        <v>113</v>
      </c>
      <c r="D70" s="79">
        <f>Vkladani_dat!G92</f>
        <v>0</v>
      </c>
    </row>
    <row r="71" spans="1:4" x14ac:dyDescent="0.25">
      <c r="A71" s="32"/>
      <c r="B71" s="125">
        <v>421</v>
      </c>
      <c r="C71" s="82" t="s">
        <v>1</v>
      </c>
      <c r="D71" s="79">
        <f>Vkladani_dat!G93</f>
        <v>0</v>
      </c>
    </row>
    <row r="72" spans="1:4" x14ac:dyDescent="0.25">
      <c r="A72" s="32"/>
      <c r="B72" s="125">
        <v>422</v>
      </c>
      <c r="C72" s="82" t="s">
        <v>114</v>
      </c>
      <c r="D72" s="79">
        <f>Vkladani_dat!G94</f>
        <v>0</v>
      </c>
    </row>
    <row r="73" spans="1:4" x14ac:dyDescent="0.25">
      <c r="A73" s="32"/>
      <c r="B73" s="125">
        <v>423</v>
      </c>
      <c r="C73" s="82" t="s">
        <v>47</v>
      </c>
      <c r="D73" s="79">
        <f>Vkladani_dat!G95</f>
        <v>0</v>
      </c>
    </row>
    <row r="74" spans="1:4" x14ac:dyDescent="0.25">
      <c r="A74" s="32" t="s">
        <v>115</v>
      </c>
      <c r="B74" s="125">
        <v>501</v>
      </c>
      <c r="C74" s="82" t="s">
        <v>48</v>
      </c>
      <c r="D74" s="79">
        <f>Vkladani_dat!G100</f>
        <v>0</v>
      </c>
    </row>
    <row r="75" spans="1:4" x14ac:dyDescent="0.25">
      <c r="A75" s="32"/>
      <c r="B75" s="125">
        <v>502</v>
      </c>
      <c r="C75" s="82" t="s">
        <v>49</v>
      </c>
      <c r="D75" s="79">
        <f>Vkladani_dat!G101</f>
        <v>0</v>
      </c>
    </row>
    <row r="76" spans="1:4" x14ac:dyDescent="0.25">
      <c r="A76" s="32"/>
      <c r="B76" s="125">
        <v>503</v>
      </c>
      <c r="C76" s="82" t="s">
        <v>116</v>
      </c>
      <c r="D76" s="79">
        <f>Vkladani_dat!G102</f>
        <v>0</v>
      </c>
    </row>
    <row r="77" spans="1:4" x14ac:dyDescent="0.25">
      <c r="A77" s="32"/>
      <c r="B77" s="125">
        <v>504</v>
      </c>
      <c r="C77" s="82" t="s">
        <v>560</v>
      </c>
      <c r="D77" s="79">
        <f>Vkladani_dat!G103</f>
        <v>0</v>
      </c>
    </row>
    <row r="78" spans="1:4" x14ac:dyDescent="0.25">
      <c r="A78" s="32"/>
      <c r="B78" s="125">
        <v>505</v>
      </c>
      <c r="C78" s="82" t="s">
        <v>117</v>
      </c>
      <c r="D78" s="79">
        <f>Vkladani_dat!G104</f>
        <v>0</v>
      </c>
    </row>
    <row r="79" spans="1:4" x14ac:dyDescent="0.25">
      <c r="A79" s="32"/>
      <c r="B79" s="125">
        <v>506</v>
      </c>
      <c r="C79" s="82" t="s">
        <v>118</v>
      </c>
      <c r="D79" s="79">
        <f>Vkladani_dat!G105</f>
        <v>0</v>
      </c>
    </row>
    <row r="80" spans="1:4" x14ac:dyDescent="0.25">
      <c r="A80" s="32"/>
      <c r="B80" s="125">
        <v>507</v>
      </c>
      <c r="C80" s="82" t="s">
        <v>561</v>
      </c>
      <c r="D80" s="79">
        <f>Vkladani_dat!G106</f>
        <v>0</v>
      </c>
    </row>
    <row r="81" spans="1:4" x14ac:dyDescent="0.25">
      <c r="A81" s="32"/>
      <c r="B81" s="125">
        <v>508</v>
      </c>
      <c r="C81" s="82" t="s">
        <v>119</v>
      </c>
      <c r="D81" s="79">
        <f>Vkladani_dat!G107</f>
        <v>0</v>
      </c>
    </row>
    <row r="82" spans="1:4" x14ac:dyDescent="0.25">
      <c r="A82" s="32"/>
      <c r="B82" s="125">
        <v>509</v>
      </c>
      <c r="C82" s="82" t="s">
        <v>562</v>
      </c>
      <c r="D82" s="79">
        <f>Vkladani_dat!G108</f>
        <v>0</v>
      </c>
    </row>
    <row r="83" spans="1:4" x14ac:dyDescent="0.25">
      <c r="A83" s="32"/>
      <c r="B83" s="125">
        <v>510</v>
      </c>
      <c r="C83" s="82" t="s">
        <v>563</v>
      </c>
      <c r="D83" s="79">
        <f>Vkladani_dat!G109</f>
        <v>0</v>
      </c>
    </row>
    <row r="84" spans="1:4" x14ac:dyDescent="0.25">
      <c r="A84" s="32"/>
      <c r="B84" s="125">
        <v>511</v>
      </c>
      <c r="C84" s="82" t="s">
        <v>564</v>
      </c>
      <c r="D84" s="79">
        <f>Vkladani_dat!G110</f>
        <v>0</v>
      </c>
    </row>
    <row r="85" spans="1:4" x14ac:dyDescent="0.25">
      <c r="A85" s="32"/>
      <c r="B85" s="125">
        <v>512</v>
      </c>
      <c r="C85" s="82" t="s">
        <v>120</v>
      </c>
      <c r="D85" s="79">
        <f>Vkladani_dat!G111</f>
        <v>0</v>
      </c>
    </row>
    <row r="86" spans="1:4" x14ac:dyDescent="0.25">
      <c r="A86" s="32"/>
      <c r="B86" s="125">
        <v>513</v>
      </c>
      <c r="C86" s="82" t="s">
        <v>121</v>
      </c>
      <c r="D86" s="79">
        <f>Vkladani_dat!G112</f>
        <v>0</v>
      </c>
    </row>
    <row r="87" spans="1:4" x14ac:dyDescent="0.25">
      <c r="A87" s="32" t="s">
        <v>122</v>
      </c>
      <c r="B87" s="125">
        <v>601</v>
      </c>
      <c r="C87" s="82" t="s">
        <v>565</v>
      </c>
      <c r="D87" s="76">
        <f>Vkladani_dat!G117</f>
        <v>0</v>
      </c>
    </row>
    <row r="88" spans="1:4" x14ac:dyDescent="0.25">
      <c r="A88" s="6"/>
      <c r="B88" s="125">
        <v>602</v>
      </c>
      <c r="C88" s="82" t="s">
        <v>566</v>
      </c>
      <c r="D88" s="83">
        <f>Vkladani_dat!G118</f>
        <v>0</v>
      </c>
    </row>
    <row r="89" spans="1:4" x14ac:dyDescent="0.25">
      <c r="A89" s="32"/>
      <c r="B89" s="125">
        <v>603</v>
      </c>
      <c r="C89" s="82" t="s">
        <v>50</v>
      </c>
      <c r="D89" s="83">
        <f>Vkladani_dat!G119</f>
        <v>0</v>
      </c>
    </row>
    <row r="90" spans="1:4" x14ac:dyDescent="0.25">
      <c r="A90" s="32"/>
      <c r="B90" s="125">
        <v>604</v>
      </c>
      <c r="C90" s="82" t="s">
        <v>51</v>
      </c>
      <c r="D90" s="83">
        <f>Vkladani_dat!G120</f>
        <v>0</v>
      </c>
    </row>
    <row r="91" spans="1:4" x14ac:dyDescent="0.25">
      <c r="A91" s="32"/>
      <c r="B91" s="125">
        <v>605</v>
      </c>
      <c r="C91" s="82" t="s">
        <v>52</v>
      </c>
      <c r="D91" s="83">
        <f>Vkladani_dat!G121</f>
        <v>0</v>
      </c>
    </row>
    <row r="92" spans="1:4" x14ac:dyDescent="0.25">
      <c r="A92" s="32"/>
      <c r="B92" s="125">
        <v>606</v>
      </c>
      <c r="C92" s="82" t="s">
        <v>53</v>
      </c>
      <c r="D92" s="83">
        <f>Vkladani_dat!G122</f>
        <v>0</v>
      </c>
    </row>
    <row r="93" spans="1:4" x14ac:dyDescent="0.25">
      <c r="A93" s="32"/>
      <c r="B93" s="125">
        <v>607</v>
      </c>
      <c r="C93" s="82" t="s">
        <v>54</v>
      </c>
      <c r="D93" s="83">
        <f>Vkladani_dat!G123</f>
        <v>0</v>
      </c>
    </row>
    <row r="94" spans="1:4" x14ac:dyDescent="0.25">
      <c r="A94" s="32"/>
      <c r="B94" s="125">
        <v>608</v>
      </c>
      <c r="C94" s="82" t="s">
        <v>55</v>
      </c>
      <c r="D94" s="83">
        <f>Vkladani_dat!G124</f>
        <v>0</v>
      </c>
    </row>
    <row r="95" spans="1:4" x14ac:dyDescent="0.25">
      <c r="A95" s="32"/>
      <c r="B95" s="125">
        <v>609</v>
      </c>
      <c r="C95" s="82" t="s">
        <v>56</v>
      </c>
      <c r="D95" s="83">
        <f>Vkladani_dat!G125</f>
        <v>0</v>
      </c>
    </row>
    <row r="96" spans="1:4" x14ac:dyDescent="0.25">
      <c r="A96" s="32"/>
      <c r="B96" s="125">
        <v>610</v>
      </c>
      <c r="C96" s="82" t="s">
        <v>567</v>
      </c>
      <c r="D96" s="77">
        <f>Vkladani_dat!G126</f>
        <v>0</v>
      </c>
    </row>
    <row r="97" spans="1:4" x14ac:dyDescent="0.25">
      <c r="A97" s="32"/>
      <c r="B97" s="125">
        <v>611</v>
      </c>
      <c r="C97" s="82" t="s">
        <v>568</v>
      </c>
      <c r="D97" s="77">
        <f>Vkladani_dat!G127</f>
        <v>0</v>
      </c>
    </row>
    <row r="98" spans="1:4" x14ac:dyDescent="0.25">
      <c r="A98" s="32"/>
      <c r="B98" s="125">
        <v>612</v>
      </c>
      <c r="C98" s="82" t="s">
        <v>569</v>
      </c>
      <c r="D98" s="77">
        <f>Vkladani_dat!G128</f>
        <v>0</v>
      </c>
    </row>
    <row r="99" spans="1:4" x14ac:dyDescent="0.25">
      <c r="A99" s="32"/>
      <c r="B99" s="125">
        <v>613</v>
      </c>
      <c r="C99" s="82" t="s">
        <v>570</v>
      </c>
      <c r="D99" s="77">
        <f>Vkladani_dat!G129</f>
        <v>0</v>
      </c>
    </row>
    <row r="100" spans="1:4" x14ac:dyDescent="0.25">
      <c r="A100" s="32"/>
      <c r="B100" s="125">
        <v>614</v>
      </c>
      <c r="C100" s="82" t="s">
        <v>578</v>
      </c>
      <c r="D100" s="79">
        <f>Vkladani_dat!G130</f>
        <v>0</v>
      </c>
    </row>
    <row r="101" spans="1:4" x14ac:dyDescent="0.25">
      <c r="A101" s="32"/>
      <c r="B101" s="125">
        <v>615</v>
      </c>
      <c r="C101" s="82" t="s">
        <v>579</v>
      </c>
      <c r="D101" s="79">
        <f>Vkladani_dat!G131</f>
        <v>0</v>
      </c>
    </row>
    <row r="102" spans="1:4" x14ac:dyDescent="0.25">
      <c r="A102" s="32" t="s">
        <v>123</v>
      </c>
      <c r="B102" s="125">
        <v>701</v>
      </c>
      <c r="C102" s="82" t="s">
        <v>124</v>
      </c>
      <c r="D102" s="79">
        <f>Vkladani_dat!G136</f>
        <v>0</v>
      </c>
    </row>
    <row r="103" spans="1:4" x14ac:dyDescent="0.25">
      <c r="A103" s="32"/>
      <c r="B103" s="125">
        <v>702</v>
      </c>
      <c r="C103" s="82" t="s">
        <v>125</v>
      </c>
      <c r="D103" s="79">
        <f>Vkladani_dat!G137</f>
        <v>0</v>
      </c>
    </row>
    <row r="104" spans="1:4" x14ac:dyDescent="0.25">
      <c r="A104" s="32"/>
      <c r="B104" s="125">
        <v>703</v>
      </c>
      <c r="C104" s="82" t="s">
        <v>126</v>
      </c>
      <c r="D104" s="79">
        <f>Vkladani_dat!G138</f>
        <v>0</v>
      </c>
    </row>
    <row r="105" spans="1:4" x14ac:dyDescent="0.25">
      <c r="A105" s="32"/>
      <c r="B105" s="125">
        <v>704</v>
      </c>
      <c r="C105" s="82" t="s">
        <v>127</v>
      </c>
      <c r="D105" s="79">
        <f>Vkladani_dat!G139</f>
        <v>0</v>
      </c>
    </row>
    <row r="106" spans="1:4" x14ac:dyDescent="0.25">
      <c r="A106" s="32"/>
      <c r="B106" s="125">
        <v>705</v>
      </c>
      <c r="C106" s="82" t="s">
        <v>128</v>
      </c>
      <c r="D106" s="79">
        <f>Vkladani_dat!G140</f>
        <v>0</v>
      </c>
    </row>
    <row r="107" spans="1:4" x14ac:dyDescent="0.25">
      <c r="A107" s="32"/>
      <c r="B107" s="125">
        <v>706</v>
      </c>
      <c r="C107" s="82" t="s">
        <v>129</v>
      </c>
      <c r="D107" s="79">
        <f>Vkladani_dat!G141</f>
        <v>0</v>
      </c>
    </row>
    <row r="108" spans="1:4" x14ac:dyDescent="0.25">
      <c r="A108" s="32"/>
      <c r="B108" s="125">
        <v>707</v>
      </c>
      <c r="C108" s="82" t="s">
        <v>130</v>
      </c>
      <c r="D108" s="79">
        <f>Vkladani_dat!G142</f>
        <v>0</v>
      </c>
    </row>
    <row r="109" spans="1:4" x14ac:dyDescent="0.25">
      <c r="A109" s="32"/>
      <c r="B109" s="125">
        <v>708</v>
      </c>
      <c r="C109" s="82" t="s">
        <v>131</v>
      </c>
      <c r="D109" s="79">
        <f>Vkladani_dat!G143</f>
        <v>0</v>
      </c>
    </row>
    <row r="110" spans="1:4" x14ac:dyDescent="0.25">
      <c r="A110" s="32"/>
      <c r="B110" s="125">
        <v>709</v>
      </c>
      <c r="C110" s="82" t="s">
        <v>132</v>
      </c>
      <c r="D110" s="79">
        <f>Vkladani_dat!G144</f>
        <v>0</v>
      </c>
    </row>
    <row r="111" spans="1:4" x14ac:dyDescent="0.25">
      <c r="A111" s="32"/>
      <c r="B111" s="125">
        <v>710</v>
      </c>
      <c r="C111" s="82" t="s">
        <v>57</v>
      </c>
      <c r="D111" s="79">
        <f>Vkladani_dat!G145</f>
        <v>0</v>
      </c>
    </row>
    <row r="112" spans="1:4" x14ac:dyDescent="0.25">
      <c r="A112" s="32"/>
      <c r="B112" s="125">
        <v>711</v>
      </c>
      <c r="C112" s="82" t="s">
        <v>133</v>
      </c>
      <c r="D112" s="79">
        <f>Vkladani_dat!G146</f>
        <v>0</v>
      </c>
    </row>
    <row r="113" spans="1:4" x14ac:dyDescent="0.25">
      <c r="A113" s="32"/>
      <c r="B113" s="125">
        <v>712</v>
      </c>
      <c r="C113" s="82" t="s">
        <v>134</v>
      </c>
      <c r="D113" s="79">
        <f>Vkladani_dat!G147</f>
        <v>0</v>
      </c>
    </row>
    <row r="114" spans="1:4" x14ac:dyDescent="0.25">
      <c r="A114" s="32"/>
      <c r="B114" s="125">
        <v>713</v>
      </c>
      <c r="C114" s="82" t="s">
        <v>135</v>
      </c>
      <c r="D114" s="79">
        <f>Vkladani_dat!G148</f>
        <v>0</v>
      </c>
    </row>
    <row r="115" spans="1:4" x14ac:dyDescent="0.25">
      <c r="A115" s="32"/>
      <c r="B115" s="125">
        <v>714</v>
      </c>
      <c r="C115" s="82" t="s">
        <v>136</v>
      </c>
      <c r="D115" s="79">
        <f>Vkladani_dat!G149</f>
        <v>0</v>
      </c>
    </row>
    <row r="116" spans="1:4" x14ac:dyDescent="0.25">
      <c r="A116" s="32"/>
      <c r="B116" s="125">
        <v>715</v>
      </c>
      <c r="C116" s="82" t="s">
        <v>137</v>
      </c>
      <c r="D116" s="79">
        <f>Vkladani_dat!G150</f>
        <v>0</v>
      </c>
    </row>
    <row r="117" spans="1:4" x14ac:dyDescent="0.25">
      <c r="A117" s="32"/>
      <c r="B117" s="125">
        <v>716</v>
      </c>
      <c r="C117" s="82" t="s">
        <v>138</v>
      </c>
      <c r="D117" s="79">
        <f>Vkladani_dat!G151</f>
        <v>0</v>
      </c>
    </row>
    <row r="118" spans="1:4" x14ac:dyDescent="0.25">
      <c r="A118" s="32"/>
      <c r="B118" s="125">
        <v>717</v>
      </c>
      <c r="C118" s="82" t="s">
        <v>131</v>
      </c>
      <c r="D118" s="79">
        <f>Vkladani_dat!G152</f>
        <v>0</v>
      </c>
    </row>
    <row r="119" spans="1:4" x14ac:dyDescent="0.25">
      <c r="A119" s="32"/>
      <c r="B119" s="125">
        <v>718</v>
      </c>
      <c r="C119" s="82" t="s">
        <v>139</v>
      </c>
      <c r="D119" s="79">
        <f>Vkladani_dat!G153</f>
        <v>0</v>
      </c>
    </row>
    <row r="120" spans="1:4" x14ac:dyDescent="0.25">
      <c r="A120" s="32" t="s">
        <v>140</v>
      </c>
      <c r="B120" s="125">
        <v>801</v>
      </c>
      <c r="C120" s="82" t="s">
        <v>141</v>
      </c>
      <c r="D120" s="79">
        <f>Vkladani_dat!G158</f>
        <v>0</v>
      </c>
    </row>
    <row r="121" spans="1:4" x14ac:dyDescent="0.25">
      <c r="A121" s="32"/>
      <c r="B121" s="125">
        <v>802</v>
      </c>
      <c r="C121" s="82" t="s">
        <v>142</v>
      </c>
      <c r="D121" s="79">
        <f>Vkladani_dat!G159</f>
        <v>0</v>
      </c>
    </row>
    <row r="122" spans="1:4" x14ac:dyDescent="0.25">
      <c r="A122" s="32"/>
      <c r="B122" s="125">
        <v>803</v>
      </c>
      <c r="C122" s="82" t="s">
        <v>3</v>
      </c>
      <c r="D122" s="79">
        <f>Vkladani_dat!G160</f>
        <v>0</v>
      </c>
    </row>
    <row r="123" spans="1:4" x14ac:dyDescent="0.25">
      <c r="A123" s="32"/>
      <c r="B123" s="125">
        <v>804</v>
      </c>
      <c r="C123" s="82" t="s">
        <v>143</v>
      </c>
      <c r="D123" s="79">
        <f>Vkladani_dat!G161</f>
        <v>0</v>
      </c>
    </row>
    <row r="124" spans="1:4" x14ac:dyDescent="0.25">
      <c r="A124" s="32"/>
      <c r="B124" s="125">
        <v>805</v>
      </c>
      <c r="C124" s="82" t="s">
        <v>144</v>
      </c>
      <c r="D124" s="79">
        <f>Vkladani_dat!G162</f>
        <v>0</v>
      </c>
    </row>
    <row r="125" spans="1:4" x14ac:dyDescent="0.25">
      <c r="A125" s="32"/>
      <c r="B125" s="125">
        <v>806</v>
      </c>
      <c r="C125" s="82" t="s">
        <v>145</v>
      </c>
      <c r="D125" s="79">
        <f>Vkladani_dat!G163</f>
        <v>0</v>
      </c>
    </row>
    <row r="126" spans="1:4" x14ac:dyDescent="0.25">
      <c r="A126" s="32"/>
      <c r="B126" s="125">
        <v>807</v>
      </c>
      <c r="C126" s="82" t="s">
        <v>146</v>
      </c>
      <c r="D126" s="79">
        <f>Vkladani_dat!G164</f>
        <v>0</v>
      </c>
    </row>
    <row r="127" spans="1:4" x14ac:dyDescent="0.25">
      <c r="A127" s="32"/>
      <c r="B127" s="125">
        <v>808</v>
      </c>
      <c r="C127" s="82" t="s">
        <v>147</v>
      </c>
      <c r="D127" s="79">
        <f>Vkladani_dat!G165</f>
        <v>0</v>
      </c>
    </row>
    <row r="128" spans="1:4" x14ac:dyDescent="0.25">
      <c r="A128" s="32"/>
      <c r="B128" s="125">
        <v>809</v>
      </c>
      <c r="C128" s="82" t="s">
        <v>148</v>
      </c>
      <c r="D128" s="79">
        <f>Vkladani_dat!G166</f>
        <v>0</v>
      </c>
    </row>
    <row r="129" spans="1:4" x14ac:dyDescent="0.25">
      <c r="A129" s="32"/>
      <c r="B129" s="125">
        <v>810</v>
      </c>
      <c r="C129" s="82" t="s">
        <v>149</v>
      </c>
      <c r="D129" s="79">
        <f>Vkladani_dat!G167</f>
        <v>0</v>
      </c>
    </row>
    <row r="130" spans="1:4" x14ac:dyDescent="0.25">
      <c r="A130" s="32"/>
      <c r="B130" s="125">
        <v>811</v>
      </c>
      <c r="C130" s="82" t="s">
        <v>150</v>
      </c>
      <c r="D130" s="79">
        <f>Vkladani_dat!G168</f>
        <v>0</v>
      </c>
    </row>
    <row r="131" spans="1:4" x14ac:dyDescent="0.25">
      <c r="A131" s="32"/>
      <c r="B131" s="125">
        <v>812</v>
      </c>
      <c r="C131" s="82" t="s">
        <v>151</v>
      </c>
      <c r="D131" s="79">
        <f>Vkladani_dat!G169</f>
        <v>0</v>
      </c>
    </row>
    <row r="132" spans="1:4" x14ac:dyDescent="0.25">
      <c r="A132" s="32"/>
      <c r="B132" s="125">
        <v>813</v>
      </c>
      <c r="C132" s="82" t="s">
        <v>152</v>
      </c>
      <c r="D132" s="79">
        <f>Vkladani_dat!G170</f>
        <v>0</v>
      </c>
    </row>
    <row r="133" spans="1:4" x14ac:dyDescent="0.25">
      <c r="A133" s="32"/>
      <c r="B133" s="125">
        <v>814</v>
      </c>
      <c r="C133" s="82" t="s">
        <v>58</v>
      </c>
      <c r="D133" s="79">
        <f>Vkladani_dat!G171</f>
        <v>0</v>
      </c>
    </row>
    <row r="134" spans="1:4" x14ac:dyDescent="0.25">
      <c r="A134" s="32"/>
      <c r="B134" s="125">
        <v>815</v>
      </c>
      <c r="C134" s="82" t="s">
        <v>153</v>
      </c>
      <c r="D134" s="79">
        <f>Vkladani_dat!G172</f>
        <v>0</v>
      </c>
    </row>
    <row r="135" spans="1:4" x14ac:dyDescent="0.25">
      <c r="A135" s="32"/>
      <c r="B135" s="125">
        <v>816</v>
      </c>
      <c r="C135" s="82" t="s">
        <v>154</v>
      </c>
      <c r="D135" s="79">
        <f>Vkladani_dat!G173</f>
        <v>0</v>
      </c>
    </row>
    <row r="136" spans="1:4" x14ac:dyDescent="0.25">
      <c r="A136" s="32"/>
      <c r="B136" s="125">
        <v>817</v>
      </c>
      <c r="C136" s="82" t="s">
        <v>59</v>
      </c>
      <c r="D136" s="79">
        <f>Vkladani_dat!G174</f>
        <v>0</v>
      </c>
    </row>
    <row r="137" spans="1:4" x14ac:dyDescent="0.25">
      <c r="A137" s="32"/>
      <c r="B137" s="125">
        <v>818</v>
      </c>
      <c r="C137" s="82" t="s">
        <v>155</v>
      </c>
      <c r="D137" s="79">
        <f>Vkladani_dat!G175</f>
        <v>0</v>
      </c>
    </row>
    <row r="138" spans="1:4" x14ac:dyDescent="0.25">
      <c r="A138" s="32"/>
      <c r="B138" s="125">
        <v>819</v>
      </c>
      <c r="C138" s="82" t="s">
        <v>156</v>
      </c>
      <c r="D138" s="79">
        <f>Vkladani_dat!G176</f>
        <v>0</v>
      </c>
    </row>
  </sheetData>
  <sheetProtection password="D024" sheet="1" objects="1" scenarios="1"/>
  <printOptions gridLines="1"/>
  <pageMargins left="0.31496062992125984" right="0.31496062992125984" top="0.78740157480314965" bottom="0.39370078740157483" header="0.11811023622047245" footer="0.11811023622047245"/>
  <pageSetup paperSize="9" scale="92" orientation="portrait" r:id="rId1"/>
  <rowBreaks count="2" manualBreakCount="2">
    <brk id="50" max="16383" man="1"/>
    <brk id="10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8"/>
  <sheetViews>
    <sheetView zoomScale="110" zoomScaleNormal="110" workbookViewId="0">
      <selection activeCell="A2" sqref="A2"/>
    </sheetView>
  </sheetViews>
  <sheetFormatPr defaultRowHeight="15" x14ac:dyDescent="0.25"/>
  <cols>
    <col min="1" max="1" width="10" customWidth="1"/>
    <col min="2" max="2" width="27.5703125" style="162" customWidth="1"/>
    <col min="3" max="3" width="133.7109375" style="187" customWidth="1"/>
  </cols>
  <sheetData>
    <row r="1" spans="1:3" x14ac:dyDescent="0.25">
      <c r="A1" s="177"/>
      <c r="B1" s="181"/>
      <c r="C1" s="212"/>
    </row>
    <row r="2" spans="1:3" ht="18" x14ac:dyDescent="0.25">
      <c r="A2" s="163" t="s">
        <v>597</v>
      </c>
      <c r="B2" s="164"/>
      <c r="C2" s="186"/>
    </row>
    <row r="3" spans="1:3" x14ac:dyDescent="0.25">
      <c r="A3" s="177"/>
      <c r="B3" s="1227" t="s">
        <v>599</v>
      </c>
      <c r="C3" s="463"/>
    </row>
    <row r="4" spans="1:3" x14ac:dyDescent="0.25">
      <c r="A4" s="213"/>
      <c r="B4" s="181"/>
      <c r="C4" s="214"/>
    </row>
    <row r="5" spans="1:3" ht="19.5" customHeight="1" x14ac:dyDescent="0.25">
      <c r="A5" s="215" t="s">
        <v>600</v>
      </c>
      <c r="B5" s="216" t="s">
        <v>601</v>
      </c>
      <c r="C5" s="217" t="s">
        <v>879</v>
      </c>
    </row>
    <row r="6" spans="1:3" ht="63.75" customHeight="1" x14ac:dyDescent="0.25">
      <c r="A6" s="218" t="s">
        <v>602</v>
      </c>
      <c r="B6" s="219" t="s">
        <v>603</v>
      </c>
      <c r="C6" s="220" t="s">
        <v>880</v>
      </c>
    </row>
    <row r="7" spans="1:3" ht="17.25" customHeight="1" x14ac:dyDescent="0.25">
      <c r="A7" s="213"/>
      <c r="B7" s="221"/>
      <c r="C7" s="222" t="s">
        <v>878</v>
      </c>
    </row>
    <row r="8" spans="1:3" ht="18" customHeight="1" x14ac:dyDescent="0.25">
      <c r="A8" s="223"/>
      <c r="B8" s="224"/>
      <c r="C8" s="225" t="s">
        <v>877</v>
      </c>
    </row>
    <row r="9" spans="1:3" ht="20.25" customHeight="1" x14ac:dyDescent="0.25">
      <c r="A9" s="215" t="s">
        <v>604</v>
      </c>
      <c r="B9" s="216" t="s">
        <v>605</v>
      </c>
      <c r="C9" s="226" t="s">
        <v>606</v>
      </c>
    </row>
    <row r="10" spans="1:3" ht="20.25" customHeight="1" x14ac:dyDescent="0.25">
      <c r="A10" s="215" t="s">
        <v>607</v>
      </c>
      <c r="B10" s="216" t="s">
        <v>608</v>
      </c>
      <c r="C10" s="226" t="s">
        <v>609</v>
      </c>
    </row>
    <row r="11" spans="1:3" ht="20.25" customHeight="1" x14ac:dyDescent="0.25">
      <c r="A11" s="215" t="s">
        <v>610</v>
      </c>
      <c r="B11" s="216" t="s">
        <v>611</v>
      </c>
      <c r="C11" s="226" t="s">
        <v>885</v>
      </c>
    </row>
    <row r="12" spans="1:3" ht="20.25" customHeight="1" x14ac:dyDescent="0.25">
      <c r="A12" s="215" t="s">
        <v>612</v>
      </c>
      <c r="B12" s="216" t="s">
        <v>613</v>
      </c>
      <c r="C12" s="226" t="s">
        <v>614</v>
      </c>
    </row>
    <row r="13" spans="1:3" ht="20.25" customHeight="1" x14ac:dyDescent="0.25">
      <c r="A13" s="215" t="s">
        <v>615</v>
      </c>
      <c r="B13" s="216" t="s">
        <v>616</v>
      </c>
      <c r="C13" s="226" t="s">
        <v>617</v>
      </c>
    </row>
    <row r="14" spans="1:3" ht="45" x14ac:dyDescent="0.25">
      <c r="A14" s="215" t="s">
        <v>618</v>
      </c>
      <c r="B14" s="216" t="s">
        <v>619</v>
      </c>
      <c r="C14" s="226" t="s">
        <v>881</v>
      </c>
    </row>
    <row r="15" spans="1:3" ht="30" x14ac:dyDescent="0.25">
      <c r="A15" s="215" t="s">
        <v>620</v>
      </c>
      <c r="B15" s="216" t="s">
        <v>621</v>
      </c>
      <c r="C15" s="226" t="s">
        <v>882</v>
      </c>
    </row>
    <row r="16" spans="1:3" ht="30" x14ac:dyDescent="0.25">
      <c r="A16" s="215" t="s">
        <v>622</v>
      </c>
      <c r="B16" s="216" t="s">
        <v>623</v>
      </c>
      <c r="C16" s="226" t="s">
        <v>883</v>
      </c>
    </row>
    <row r="17" spans="1:3" ht="30" x14ac:dyDescent="0.25">
      <c r="A17" s="215" t="s">
        <v>624</v>
      </c>
      <c r="B17" s="216" t="s">
        <v>625</v>
      </c>
      <c r="C17" s="226" t="s">
        <v>626</v>
      </c>
    </row>
    <row r="18" spans="1:3" ht="30" x14ac:dyDescent="0.25">
      <c r="A18" s="215" t="s">
        <v>627</v>
      </c>
      <c r="B18" s="216" t="s">
        <v>628</v>
      </c>
      <c r="C18" s="226" t="s">
        <v>884</v>
      </c>
    </row>
    <row r="19" spans="1:3" ht="30" x14ac:dyDescent="0.25">
      <c r="A19" s="215" t="s">
        <v>629</v>
      </c>
      <c r="B19" s="216" t="s">
        <v>630</v>
      </c>
      <c r="C19" s="226" t="s">
        <v>631</v>
      </c>
    </row>
    <row r="20" spans="1:3" ht="30" x14ac:dyDescent="0.25">
      <c r="A20" s="215" t="s">
        <v>632</v>
      </c>
      <c r="B20" s="216" t="s">
        <v>633</v>
      </c>
      <c r="C20" s="226" t="s">
        <v>891</v>
      </c>
    </row>
    <row r="21" spans="1:3" ht="36" customHeight="1" x14ac:dyDescent="0.25">
      <c r="A21" s="215" t="s">
        <v>634</v>
      </c>
      <c r="B21" s="216" t="s">
        <v>635</v>
      </c>
      <c r="C21" s="226" t="s">
        <v>636</v>
      </c>
    </row>
    <row r="22" spans="1:3" ht="30" x14ac:dyDescent="0.25">
      <c r="A22" s="218" t="s">
        <v>637</v>
      </c>
      <c r="B22" s="219" t="s">
        <v>638</v>
      </c>
      <c r="C22" s="227" t="s">
        <v>886</v>
      </c>
    </row>
    <row r="23" spans="1:3" ht="19.5" customHeight="1" x14ac:dyDescent="0.25">
      <c r="A23" s="176"/>
      <c r="B23" s="228"/>
      <c r="C23" s="229" t="s">
        <v>887</v>
      </c>
    </row>
    <row r="24" spans="1:3" ht="36.75" customHeight="1" x14ac:dyDescent="0.25">
      <c r="A24" s="215" t="s">
        <v>639</v>
      </c>
      <c r="B24" s="216" t="s">
        <v>640</v>
      </c>
      <c r="C24" s="226" t="s">
        <v>888</v>
      </c>
    </row>
    <row r="25" spans="1:3" ht="19.5" customHeight="1" x14ac:dyDescent="0.25">
      <c r="A25" s="215" t="s">
        <v>641</v>
      </c>
      <c r="B25" s="216" t="s">
        <v>642</v>
      </c>
      <c r="C25" s="226" t="s">
        <v>889</v>
      </c>
    </row>
    <row r="26" spans="1:3" ht="30" x14ac:dyDescent="0.25">
      <c r="A26" s="215" t="s">
        <v>643</v>
      </c>
      <c r="B26" s="216" t="s">
        <v>644</v>
      </c>
      <c r="C26" s="226" t="s">
        <v>645</v>
      </c>
    </row>
    <row r="27" spans="1:3" ht="30" x14ac:dyDescent="0.25">
      <c r="A27" s="215" t="s">
        <v>646</v>
      </c>
      <c r="B27" s="216" t="s">
        <v>647</v>
      </c>
      <c r="C27" s="226" t="s">
        <v>890</v>
      </c>
    </row>
    <row r="28" spans="1:3" x14ac:dyDescent="0.25">
      <c r="A28" s="230"/>
      <c r="B28" s="231"/>
      <c r="C28" s="232"/>
    </row>
    <row r="29" spans="1:3" ht="45" x14ac:dyDescent="0.25">
      <c r="A29" s="218" t="s">
        <v>648</v>
      </c>
      <c r="B29" s="233" t="s">
        <v>649</v>
      </c>
      <c r="C29" s="227" t="s">
        <v>892</v>
      </c>
    </row>
    <row r="30" spans="1:3" ht="45" x14ac:dyDescent="0.25">
      <c r="A30" s="176"/>
      <c r="B30" s="234"/>
      <c r="C30" s="229" t="s">
        <v>893</v>
      </c>
    </row>
    <row r="31" spans="1:3" ht="36" customHeight="1" x14ac:dyDescent="0.25">
      <c r="A31" s="215" t="s">
        <v>650</v>
      </c>
      <c r="B31" s="235" t="s">
        <v>651</v>
      </c>
      <c r="C31" s="226" t="s">
        <v>902</v>
      </c>
    </row>
    <row r="32" spans="1:3" ht="51" customHeight="1" x14ac:dyDescent="0.25">
      <c r="A32" s="218" t="s">
        <v>652</v>
      </c>
      <c r="B32" s="233" t="s">
        <v>653</v>
      </c>
      <c r="C32" s="227" t="s">
        <v>895</v>
      </c>
    </row>
    <row r="33" spans="1:3" ht="49.5" customHeight="1" x14ac:dyDescent="0.25">
      <c r="A33" s="176"/>
      <c r="B33" s="234"/>
      <c r="C33" s="236" t="s">
        <v>901</v>
      </c>
    </row>
    <row r="34" spans="1:3" ht="34.5" customHeight="1" x14ac:dyDescent="0.25">
      <c r="A34" s="215" t="s">
        <v>654</v>
      </c>
      <c r="B34" s="235" t="s">
        <v>655</v>
      </c>
      <c r="C34" s="226" t="s">
        <v>894</v>
      </c>
    </row>
    <row r="35" spans="1:3" ht="62.25" customHeight="1" x14ac:dyDescent="0.25">
      <c r="A35" s="215" t="s">
        <v>656</v>
      </c>
      <c r="B35" s="235" t="s">
        <v>657</v>
      </c>
      <c r="C35" s="226" t="s">
        <v>896</v>
      </c>
    </row>
    <row r="36" spans="1:3" ht="30" x14ac:dyDescent="0.25">
      <c r="A36" s="218" t="s">
        <v>658</v>
      </c>
      <c r="B36" s="233" t="s">
        <v>659</v>
      </c>
      <c r="C36" s="227" t="s">
        <v>660</v>
      </c>
    </row>
    <row r="37" spans="1:3" x14ac:dyDescent="0.25">
      <c r="A37" s="177"/>
      <c r="B37" s="237"/>
      <c r="C37" s="238" t="s">
        <v>661</v>
      </c>
    </row>
    <row r="38" spans="1:3" ht="45" x14ac:dyDescent="0.25">
      <c r="A38" s="177"/>
      <c r="B38" s="237"/>
      <c r="C38" s="238" t="s">
        <v>868</v>
      </c>
    </row>
    <row r="39" spans="1:3" ht="30" x14ac:dyDescent="0.25">
      <c r="A39" s="177"/>
      <c r="B39" s="237"/>
      <c r="C39" s="238" t="s">
        <v>869</v>
      </c>
    </row>
    <row r="40" spans="1:3" ht="30" x14ac:dyDescent="0.25">
      <c r="A40" s="177"/>
      <c r="B40" s="237"/>
      <c r="C40" s="238" t="s">
        <v>870</v>
      </c>
    </row>
    <row r="41" spans="1:3" x14ac:dyDescent="0.25">
      <c r="A41" s="177"/>
      <c r="B41" s="237"/>
      <c r="C41" s="238" t="s">
        <v>871</v>
      </c>
    </row>
    <row r="42" spans="1:3" x14ac:dyDescent="0.25">
      <c r="A42" s="177"/>
      <c r="B42" s="237"/>
      <c r="C42" s="238" t="s">
        <v>872</v>
      </c>
    </row>
    <row r="43" spans="1:3" ht="30" x14ac:dyDescent="0.25">
      <c r="A43" s="176"/>
      <c r="B43" s="234"/>
      <c r="C43" s="236" t="s">
        <v>873</v>
      </c>
    </row>
    <row r="44" spans="1:3" ht="45" x14ac:dyDescent="0.25">
      <c r="A44" s="215" t="s">
        <v>662</v>
      </c>
      <c r="B44" s="235" t="s">
        <v>663</v>
      </c>
      <c r="C44" s="226" t="s">
        <v>897</v>
      </c>
    </row>
    <row r="45" spans="1:3" ht="45" x14ac:dyDescent="0.25">
      <c r="A45" s="218" t="s">
        <v>664</v>
      </c>
      <c r="B45" s="233" t="s">
        <v>665</v>
      </c>
      <c r="C45" s="220" t="s">
        <v>898</v>
      </c>
    </row>
    <row r="46" spans="1:3" x14ac:dyDescent="0.25">
      <c r="A46" s="223"/>
      <c r="B46" s="239"/>
      <c r="C46" s="225" t="s">
        <v>899</v>
      </c>
    </row>
    <row r="47" spans="1:3" ht="45" x14ac:dyDescent="0.25">
      <c r="A47" s="218" t="s">
        <v>666</v>
      </c>
      <c r="B47" s="233" t="s">
        <v>667</v>
      </c>
      <c r="C47" s="227" t="s">
        <v>668</v>
      </c>
    </row>
    <row r="48" spans="1:3" ht="30" x14ac:dyDescent="0.25">
      <c r="A48" s="176"/>
      <c r="B48" s="234"/>
      <c r="C48" s="236" t="s">
        <v>900</v>
      </c>
    </row>
    <row r="49" spans="1:3" ht="45" x14ac:dyDescent="0.25">
      <c r="A49" s="218" t="s">
        <v>669</v>
      </c>
      <c r="B49" s="233" t="s">
        <v>670</v>
      </c>
      <c r="C49" s="220" t="s">
        <v>903</v>
      </c>
    </row>
    <row r="50" spans="1:3" x14ac:dyDescent="0.25">
      <c r="A50" s="223"/>
      <c r="B50" s="239"/>
      <c r="C50" s="225" t="s">
        <v>899</v>
      </c>
    </row>
    <row r="51" spans="1:3" ht="45" x14ac:dyDescent="0.25">
      <c r="A51" s="215" t="s">
        <v>671</v>
      </c>
      <c r="B51" s="235" t="s">
        <v>672</v>
      </c>
      <c r="C51" s="226" t="s">
        <v>904</v>
      </c>
    </row>
    <row r="52" spans="1:3" x14ac:dyDescent="0.25">
      <c r="A52" s="240"/>
      <c r="B52" s="241"/>
      <c r="C52" s="232"/>
    </row>
    <row r="53" spans="1:3" ht="30" x14ac:dyDescent="0.25">
      <c r="A53" s="218" t="s">
        <v>673</v>
      </c>
      <c r="B53" s="242" t="s">
        <v>674</v>
      </c>
      <c r="C53" s="181" t="s">
        <v>906</v>
      </c>
    </row>
    <row r="54" spans="1:3" ht="30" x14ac:dyDescent="0.25">
      <c r="A54" s="177"/>
      <c r="B54" s="237"/>
      <c r="C54" s="243" t="s">
        <v>874</v>
      </c>
    </row>
    <row r="55" spans="1:3" x14ac:dyDescent="0.25">
      <c r="A55" s="177"/>
      <c r="B55" s="237"/>
      <c r="C55" s="243" t="s">
        <v>875</v>
      </c>
    </row>
    <row r="56" spans="1:3" x14ac:dyDescent="0.25">
      <c r="A56" s="177"/>
      <c r="B56" s="237"/>
      <c r="C56" s="243" t="s">
        <v>876</v>
      </c>
    </row>
    <row r="57" spans="1:3" ht="31.5" customHeight="1" x14ac:dyDescent="0.25">
      <c r="A57" s="176"/>
      <c r="B57" s="234"/>
      <c r="C57" s="244" t="s">
        <v>905</v>
      </c>
    </row>
    <row r="58" spans="1:3" ht="32.25" customHeight="1" x14ac:dyDescent="0.25">
      <c r="A58" s="215" t="s">
        <v>675</v>
      </c>
      <c r="B58" s="245" t="s">
        <v>676</v>
      </c>
      <c r="C58" s="226" t="s">
        <v>677</v>
      </c>
    </row>
    <row r="59" spans="1:3" x14ac:dyDescent="0.25">
      <c r="A59" s="218" t="s">
        <v>678</v>
      </c>
      <c r="B59" s="242" t="s">
        <v>679</v>
      </c>
      <c r="C59" s="227" t="s">
        <v>907</v>
      </c>
    </row>
    <row r="60" spans="1:3" ht="36" customHeight="1" x14ac:dyDescent="0.25">
      <c r="A60" s="176"/>
      <c r="B60" s="234"/>
      <c r="C60" s="244" t="s">
        <v>905</v>
      </c>
    </row>
    <row r="61" spans="1:3" x14ac:dyDescent="0.25">
      <c r="A61" s="218" t="s">
        <v>680</v>
      </c>
      <c r="B61" s="242" t="s">
        <v>681</v>
      </c>
      <c r="C61" s="227" t="s">
        <v>908</v>
      </c>
    </row>
    <row r="62" spans="1:3" ht="21" customHeight="1" x14ac:dyDescent="0.25">
      <c r="A62" s="176"/>
      <c r="B62" s="234"/>
      <c r="C62" s="236" t="s">
        <v>1164</v>
      </c>
    </row>
    <row r="63" spans="1:3" ht="30" x14ac:dyDescent="0.25">
      <c r="A63" s="218" t="s">
        <v>682</v>
      </c>
      <c r="B63" s="246" t="s">
        <v>683</v>
      </c>
      <c r="C63" s="227" t="s">
        <v>909</v>
      </c>
    </row>
    <row r="64" spans="1:3" x14ac:dyDescent="0.25">
      <c r="A64" s="177"/>
      <c r="B64" s="181"/>
      <c r="C64" s="238" t="s">
        <v>684</v>
      </c>
    </row>
    <row r="65" spans="1:3" ht="21" customHeight="1" x14ac:dyDescent="0.25">
      <c r="A65" s="176"/>
      <c r="B65" s="228"/>
      <c r="C65" s="236" t="s">
        <v>1164</v>
      </c>
    </row>
    <row r="66" spans="1:3" ht="50.25" customHeight="1" x14ac:dyDescent="0.25">
      <c r="A66" s="215" t="s">
        <v>685</v>
      </c>
      <c r="B66" s="245" t="s">
        <v>686</v>
      </c>
      <c r="C66" s="226" t="s">
        <v>1165</v>
      </c>
    </row>
    <row r="67" spans="1:3" ht="33" customHeight="1" x14ac:dyDescent="0.25">
      <c r="A67" s="218" t="s">
        <v>687</v>
      </c>
      <c r="B67" s="246" t="s">
        <v>688</v>
      </c>
      <c r="C67" s="227" t="s">
        <v>910</v>
      </c>
    </row>
    <row r="68" spans="1:3" x14ac:dyDescent="0.25">
      <c r="A68" s="177"/>
      <c r="B68" s="181"/>
      <c r="C68" s="238" t="s">
        <v>1166</v>
      </c>
    </row>
    <row r="69" spans="1:3" ht="21" customHeight="1" x14ac:dyDescent="0.25">
      <c r="A69" s="176"/>
      <c r="B69" s="228"/>
      <c r="C69" s="236" t="s">
        <v>1164</v>
      </c>
    </row>
    <row r="70" spans="1:3" ht="50.25" customHeight="1" x14ac:dyDescent="0.25">
      <c r="A70" s="215" t="s">
        <v>689</v>
      </c>
      <c r="B70" s="245" t="s">
        <v>690</v>
      </c>
      <c r="C70" s="226" t="s">
        <v>1167</v>
      </c>
    </row>
    <row r="71" spans="1:3" ht="47.25" customHeight="1" x14ac:dyDescent="0.25">
      <c r="A71" s="215" t="s">
        <v>691</v>
      </c>
      <c r="B71" s="245" t="s">
        <v>692</v>
      </c>
      <c r="C71" s="226" t="s">
        <v>911</v>
      </c>
    </row>
    <row r="72" spans="1:3" x14ac:dyDescent="0.25">
      <c r="A72" s="240"/>
      <c r="B72" s="241"/>
      <c r="C72" s="232"/>
    </row>
    <row r="73" spans="1:3" ht="45" x14ac:dyDescent="0.25">
      <c r="A73" s="218" t="s">
        <v>693</v>
      </c>
      <c r="B73" s="242" t="s">
        <v>694</v>
      </c>
      <c r="C73" s="181" t="s">
        <v>915</v>
      </c>
    </row>
    <row r="74" spans="1:3" ht="30" x14ac:dyDescent="0.25">
      <c r="A74" s="213"/>
      <c r="B74" s="247"/>
      <c r="C74" s="181" t="s">
        <v>913</v>
      </c>
    </row>
    <row r="75" spans="1:3" x14ac:dyDescent="0.25">
      <c r="A75" s="213"/>
      <c r="B75" s="248"/>
      <c r="C75" s="249" t="s">
        <v>912</v>
      </c>
    </row>
    <row r="76" spans="1:3" ht="30" x14ac:dyDescent="0.25">
      <c r="A76" s="176"/>
      <c r="B76" s="234"/>
      <c r="C76" s="236" t="s">
        <v>914</v>
      </c>
    </row>
    <row r="77" spans="1:3" ht="77.25" x14ac:dyDescent="0.25">
      <c r="A77" s="215" t="s">
        <v>695</v>
      </c>
      <c r="B77" s="245" t="s">
        <v>696</v>
      </c>
      <c r="C77" s="226" t="s">
        <v>920</v>
      </c>
    </row>
    <row r="78" spans="1:3" ht="45" x14ac:dyDescent="0.25">
      <c r="A78" s="215" t="s">
        <v>697</v>
      </c>
      <c r="B78" s="245" t="s">
        <v>698</v>
      </c>
      <c r="C78" s="226" t="s">
        <v>919</v>
      </c>
    </row>
    <row r="79" spans="1:3" ht="66" customHeight="1" x14ac:dyDescent="0.25">
      <c r="A79" s="215" t="s">
        <v>699</v>
      </c>
      <c r="B79" s="245" t="s">
        <v>700</v>
      </c>
      <c r="C79" s="226" t="s">
        <v>918</v>
      </c>
    </row>
    <row r="80" spans="1:3" ht="36.75" customHeight="1" x14ac:dyDescent="0.25">
      <c r="A80" s="215" t="s">
        <v>701</v>
      </c>
      <c r="B80" s="245" t="s">
        <v>702</v>
      </c>
      <c r="C80" s="226" t="s">
        <v>917</v>
      </c>
    </row>
    <row r="81" spans="1:3" ht="30" x14ac:dyDescent="0.25">
      <c r="A81" s="215" t="s">
        <v>703</v>
      </c>
      <c r="B81" s="245" t="s">
        <v>704</v>
      </c>
      <c r="C81" s="226" t="s">
        <v>916</v>
      </c>
    </row>
    <row r="82" spans="1:3" ht="120" x14ac:dyDescent="0.25">
      <c r="A82" s="215" t="s">
        <v>705</v>
      </c>
      <c r="B82" s="245" t="s">
        <v>706</v>
      </c>
      <c r="C82" s="226" t="s">
        <v>927</v>
      </c>
    </row>
    <row r="83" spans="1:3" ht="75" x14ac:dyDescent="0.25">
      <c r="A83" s="218" t="s">
        <v>707</v>
      </c>
      <c r="B83" s="242" t="s">
        <v>708</v>
      </c>
      <c r="C83" s="179" t="s">
        <v>928</v>
      </c>
    </row>
    <row r="84" spans="1:3" ht="30" x14ac:dyDescent="0.25">
      <c r="A84" s="176"/>
      <c r="B84" s="250"/>
      <c r="C84" s="251" t="s">
        <v>922</v>
      </c>
    </row>
    <row r="85" spans="1:3" ht="30" x14ac:dyDescent="0.25">
      <c r="A85" s="215" t="s">
        <v>709</v>
      </c>
      <c r="B85" s="245" t="s">
        <v>710</v>
      </c>
      <c r="C85" s="170" t="s">
        <v>921</v>
      </c>
    </row>
    <row r="86" spans="1:3" ht="90" x14ac:dyDescent="0.25">
      <c r="A86" s="215" t="s">
        <v>711</v>
      </c>
      <c r="B86" s="245" t="s">
        <v>712</v>
      </c>
      <c r="C86" s="170" t="s">
        <v>929</v>
      </c>
    </row>
    <row r="87" spans="1:3" ht="45" x14ac:dyDescent="0.25">
      <c r="A87" s="218" t="s">
        <v>713</v>
      </c>
      <c r="B87" s="242" t="s">
        <v>714</v>
      </c>
      <c r="C87" s="179" t="s">
        <v>930</v>
      </c>
    </row>
    <row r="88" spans="1:3" x14ac:dyDescent="0.25">
      <c r="A88" s="176"/>
      <c r="B88" s="250"/>
      <c r="C88" s="179" t="s">
        <v>931</v>
      </c>
    </row>
    <row r="89" spans="1:3" ht="45" x14ac:dyDescent="0.25">
      <c r="A89" s="215" t="s">
        <v>715</v>
      </c>
      <c r="B89" s="245" t="s">
        <v>716</v>
      </c>
      <c r="C89" s="170" t="s">
        <v>932</v>
      </c>
    </row>
    <row r="90" spans="1:3" ht="45" x14ac:dyDescent="0.25">
      <c r="A90" s="215" t="s">
        <v>717</v>
      </c>
      <c r="B90" s="245" t="s">
        <v>718</v>
      </c>
      <c r="C90" s="170" t="s">
        <v>933</v>
      </c>
    </row>
    <row r="91" spans="1:3" x14ac:dyDescent="0.25">
      <c r="A91" s="252"/>
      <c r="B91" s="253"/>
      <c r="C91" s="254"/>
    </row>
    <row r="92" spans="1:3" ht="45" x14ac:dyDescent="0.25">
      <c r="A92" s="215" t="s">
        <v>719</v>
      </c>
      <c r="B92" s="245" t="s">
        <v>720</v>
      </c>
      <c r="C92" s="255" t="s">
        <v>934</v>
      </c>
    </row>
    <row r="93" spans="1:3" ht="23.25" customHeight="1" x14ac:dyDescent="0.25">
      <c r="A93" s="215" t="s">
        <v>721</v>
      </c>
      <c r="B93" s="245" t="s">
        <v>722</v>
      </c>
      <c r="C93" s="256" t="s">
        <v>935</v>
      </c>
    </row>
    <row r="94" spans="1:3" ht="45" x14ac:dyDescent="0.25">
      <c r="A94" s="215" t="s">
        <v>723</v>
      </c>
      <c r="B94" s="245" t="s">
        <v>724</v>
      </c>
      <c r="C94" s="256" t="s">
        <v>936</v>
      </c>
    </row>
    <row r="95" spans="1:3" ht="90" x14ac:dyDescent="0.25">
      <c r="A95" s="218" t="s">
        <v>725</v>
      </c>
      <c r="B95" s="246" t="s">
        <v>726</v>
      </c>
      <c r="C95" s="257" t="s">
        <v>937</v>
      </c>
    </row>
    <row r="96" spans="1:3" x14ac:dyDescent="0.25">
      <c r="A96" s="177"/>
      <c r="B96" s="258"/>
      <c r="C96" s="257" t="s">
        <v>938</v>
      </c>
    </row>
    <row r="97" spans="1:3" ht="51.75" customHeight="1" x14ac:dyDescent="0.25">
      <c r="A97" s="176"/>
      <c r="B97" s="250"/>
      <c r="C97" s="255" t="s">
        <v>1163</v>
      </c>
    </row>
    <row r="98" spans="1:3" ht="45" x14ac:dyDescent="0.25">
      <c r="A98" s="218" t="s">
        <v>727</v>
      </c>
      <c r="B98" s="242" t="s">
        <v>728</v>
      </c>
      <c r="C98" s="259" t="s">
        <v>939</v>
      </c>
    </row>
    <row r="99" spans="1:3" ht="36" customHeight="1" x14ac:dyDescent="0.25">
      <c r="A99" s="176"/>
      <c r="B99" s="250"/>
      <c r="C99" s="255" t="s">
        <v>940</v>
      </c>
    </row>
    <row r="100" spans="1:3" ht="54" customHeight="1" x14ac:dyDescent="0.25">
      <c r="A100" s="218" t="s">
        <v>729</v>
      </c>
      <c r="B100" s="242" t="s">
        <v>730</v>
      </c>
      <c r="C100" s="259" t="s">
        <v>951</v>
      </c>
    </row>
    <row r="101" spans="1:3" ht="38.25" customHeight="1" x14ac:dyDescent="0.25">
      <c r="A101" s="176"/>
      <c r="B101" s="250"/>
      <c r="C101" s="260" t="s">
        <v>941</v>
      </c>
    </row>
    <row r="102" spans="1:3" ht="30" x14ac:dyDescent="0.25">
      <c r="A102" s="218" t="s">
        <v>731</v>
      </c>
      <c r="B102" s="242" t="s">
        <v>732</v>
      </c>
      <c r="C102" s="255" t="s">
        <v>942</v>
      </c>
    </row>
    <row r="103" spans="1:3" x14ac:dyDescent="0.25">
      <c r="A103" s="177"/>
      <c r="B103" s="261"/>
      <c r="C103" s="255" t="s">
        <v>938</v>
      </c>
    </row>
    <row r="104" spans="1:3" ht="36.75" customHeight="1" x14ac:dyDescent="0.25">
      <c r="A104" s="176"/>
      <c r="B104" s="234"/>
      <c r="C104" s="260" t="s">
        <v>943</v>
      </c>
    </row>
    <row r="105" spans="1:3" ht="45" x14ac:dyDescent="0.25">
      <c r="A105" s="218" t="s">
        <v>733</v>
      </c>
      <c r="B105" s="233" t="s">
        <v>734</v>
      </c>
      <c r="C105" s="255" t="s">
        <v>944</v>
      </c>
    </row>
    <row r="106" spans="1:3" ht="50.25" customHeight="1" x14ac:dyDescent="0.25">
      <c r="A106" s="215" t="s">
        <v>735</v>
      </c>
      <c r="B106" s="235" t="s">
        <v>736</v>
      </c>
      <c r="C106" s="256" t="s">
        <v>945</v>
      </c>
    </row>
    <row r="107" spans="1:3" ht="36" customHeight="1" x14ac:dyDescent="0.25">
      <c r="A107" s="215" t="s">
        <v>737</v>
      </c>
      <c r="B107" s="235" t="s">
        <v>738</v>
      </c>
      <c r="C107" s="256" t="s">
        <v>946</v>
      </c>
    </row>
    <row r="108" spans="1:3" ht="66" customHeight="1" x14ac:dyDescent="0.25">
      <c r="A108" s="215" t="s">
        <v>739</v>
      </c>
      <c r="B108" s="235" t="s">
        <v>740</v>
      </c>
      <c r="C108" s="256" t="s">
        <v>947</v>
      </c>
    </row>
    <row r="109" spans="1:3" ht="30" x14ac:dyDescent="0.25">
      <c r="A109" s="215" t="s">
        <v>741</v>
      </c>
      <c r="B109" s="235" t="s">
        <v>742</v>
      </c>
      <c r="C109" s="256" t="s">
        <v>948</v>
      </c>
    </row>
    <row r="110" spans="1:3" ht="50.25" customHeight="1" x14ac:dyDescent="0.25">
      <c r="A110" s="218" t="s">
        <v>743</v>
      </c>
      <c r="B110" s="233" t="s">
        <v>865</v>
      </c>
      <c r="C110" s="255" t="s">
        <v>949</v>
      </c>
    </row>
    <row r="111" spans="1:3" ht="45" x14ac:dyDescent="0.25">
      <c r="A111" s="176"/>
      <c r="B111" s="234"/>
      <c r="C111" s="255" t="s">
        <v>1162</v>
      </c>
    </row>
    <row r="112" spans="1:3" ht="45" x14ac:dyDescent="0.25">
      <c r="A112" s="215" t="s">
        <v>744</v>
      </c>
      <c r="B112" s="235" t="s">
        <v>745</v>
      </c>
      <c r="C112" s="256" t="s">
        <v>950</v>
      </c>
    </row>
    <row r="113" spans="1:3" x14ac:dyDescent="0.25">
      <c r="A113" s="252"/>
      <c r="B113" s="262"/>
      <c r="C113" s="254"/>
    </row>
    <row r="114" spans="1:3" ht="32.25" customHeight="1" x14ac:dyDescent="0.25">
      <c r="A114" s="215" t="s">
        <v>746</v>
      </c>
      <c r="B114" s="235" t="s">
        <v>747</v>
      </c>
      <c r="C114" s="256" t="s">
        <v>968</v>
      </c>
    </row>
    <row r="115" spans="1:3" ht="45" x14ac:dyDescent="0.25">
      <c r="A115" s="215" t="s">
        <v>748</v>
      </c>
      <c r="B115" s="235" t="s">
        <v>749</v>
      </c>
      <c r="C115" s="256" t="s">
        <v>967</v>
      </c>
    </row>
    <row r="116" spans="1:3" ht="30" x14ac:dyDescent="0.25">
      <c r="A116" s="218" t="s">
        <v>750</v>
      </c>
      <c r="B116" s="233" t="s">
        <v>751</v>
      </c>
      <c r="C116" s="263" t="s">
        <v>952</v>
      </c>
    </row>
    <row r="117" spans="1:3" ht="51.75" customHeight="1" x14ac:dyDescent="0.25">
      <c r="A117" s="177"/>
      <c r="B117" s="237"/>
      <c r="C117" s="255" t="s">
        <v>953</v>
      </c>
    </row>
    <row r="118" spans="1:3" ht="12" customHeight="1" x14ac:dyDescent="0.25">
      <c r="A118" s="177"/>
      <c r="B118" s="237"/>
      <c r="C118" s="255" t="s">
        <v>926</v>
      </c>
    </row>
    <row r="119" spans="1:3" ht="30" x14ac:dyDescent="0.25">
      <c r="A119" s="177"/>
      <c r="B119" s="237"/>
      <c r="C119" s="255" t="s">
        <v>954</v>
      </c>
    </row>
    <row r="120" spans="1:3" ht="30" x14ac:dyDescent="0.25">
      <c r="A120" s="177"/>
      <c r="B120" s="237"/>
      <c r="C120" s="255" t="s">
        <v>955</v>
      </c>
    </row>
    <row r="121" spans="1:3" x14ac:dyDescent="0.25">
      <c r="A121" s="177"/>
      <c r="B121" s="237"/>
      <c r="C121" s="263" t="s">
        <v>956</v>
      </c>
    </row>
    <row r="122" spans="1:3" x14ac:dyDescent="0.25">
      <c r="A122" s="177"/>
      <c r="B122" s="237"/>
      <c r="C122" s="255" t="s">
        <v>752</v>
      </c>
    </row>
    <row r="123" spans="1:3" x14ac:dyDescent="0.25">
      <c r="A123" s="177"/>
      <c r="B123" s="237"/>
      <c r="C123" s="255" t="s">
        <v>957</v>
      </c>
    </row>
    <row r="124" spans="1:3" ht="20.25" customHeight="1" x14ac:dyDescent="0.25">
      <c r="A124" s="177"/>
      <c r="B124" s="237"/>
      <c r="C124" s="255" t="s">
        <v>958</v>
      </c>
    </row>
    <row r="125" spans="1:3" ht="20.25" customHeight="1" x14ac:dyDescent="0.25">
      <c r="A125" s="176"/>
      <c r="B125" s="234"/>
      <c r="C125" s="255" t="s">
        <v>959</v>
      </c>
    </row>
    <row r="126" spans="1:3" ht="30" x14ac:dyDescent="0.25">
      <c r="A126" s="218" t="s">
        <v>753</v>
      </c>
      <c r="B126" s="233" t="s">
        <v>754</v>
      </c>
      <c r="C126" s="259" t="s">
        <v>960</v>
      </c>
    </row>
    <row r="127" spans="1:3" ht="45" x14ac:dyDescent="0.25">
      <c r="A127" s="177"/>
      <c r="B127" s="237"/>
      <c r="C127" s="257" t="s">
        <v>961</v>
      </c>
    </row>
    <row r="128" spans="1:3" ht="30" x14ac:dyDescent="0.25">
      <c r="A128" s="176"/>
      <c r="B128" s="234"/>
      <c r="C128" s="260" t="s">
        <v>962</v>
      </c>
    </row>
    <row r="129" spans="1:3" ht="30" x14ac:dyDescent="0.25">
      <c r="A129" s="218" t="s">
        <v>755</v>
      </c>
      <c r="B129" s="219" t="s">
        <v>756</v>
      </c>
      <c r="C129" s="256" t="s">
        <v>963</v>
      </c>
    </row>
    <row r="130" spans="1:3" ht="45" x14ac:dyDescent="0.25">
      <c r="A130" s="264" t="s">
        <v>757</v>
      </c>
      <c r="B130" s="216" t="s">
        <v>758</v>
      </c>
      <c r="C130" s="256" t="s">
        <v>964</v>
      </c>
    </row>
    <row r="131" spans="1:3" ht="21" customHeight="1" x14ac:dyDescent="0.25">
      <c r="A131" s="215" t="s">
        <v>759</v>
      </c>
      <c r="B131" s="216" t="s">
        <v>760</v>
      </c>
      <c r="C131" s="256" t="s">
        <v>761</v>
      </c>
    </row>
    <row r="132" spans="1:3" ht="21" customHeight="1" x14ac:dyDescent="0.25">
      <c r="A132" s="215" t="s">
        <v>762</v>
      </c>
      <c r="B132" s="216" t="s">
        <v>763</v>
      </c>
      <c r="C132" s="256" t="s">
        <v>965</v>
      </c>
    </row>
    <row r="133" spans="1:3" ht="21" customHeight="1" x14ac:dyDescent="0.25">
      <c r="A133" s="215" t="s">
        <v>764</v>
      </c>
      <c r="B133" s="216" t="s">
        <v>765</v>
      </c>
      <c r="C133" s="256" t="s">
        <v>966</v>
      </c>
    </row>
    <row r="134" spans="1:3" ht="30" x14ac:dyDescent="0.25">
      <c r="A134" s="215" t="s">
        <v>766</v>
      </c>
      <c r="B134" s="216" t="s">
        <v>767</v>
      </c>
      <c r="C134" s="256" t="s">
        <v>768</v>
      </c>
    </row>
    <row r="135" spans="1:3" ht="30" x14ac:dyDescent="0.25">
      <c r="A135" s="215" t="s">
        <v>769</v>
      </c>
      <c r="B135" s="216" t="s">
        <v>770</v>
      </c>
      <c r="C135" s="256" t="s">
        <v>771</v>
      </c>
    </row>
    <row r="136" spans="1:3" ht="45" x14ac:dyDescent="0.25">
      <c r="A136" s="218" t="s">
        <v>772</v>
      </c>
      <c r="B136" s="233" t="s">
        <v>773</v>
      </c>
      <c r="C136" s="255" t="s">
        <v>774</v>
      </c>
    </row>
    <row r="137" spans="1:3" ht="21" customHeight="1" x14ac:dyDescent="0.25">
      <c r="A137" s="176"/>
      <c r="B137" s="234"/>
      <c r="C137" s="255" t="s">
        <v>775</v>
      </c>
    </row>
    <row r="138" spans="1:3" x14ac:dyDescent="0.25">
      <c r="A138" s="265"/>
      <c r="B138" s="241"/>
      <c r="C138" s="232"/>
    </row>
    <row r="139" spans="1:3" ht="45" x14ac:dyDescent="0.25">
      <c r="A139" s="215" t="s">
        <v>776</v>
      </c>
      <c r="B139" s="266"/>
      <c r="C139" s="256" t="s">
        <v>969</v>
      </c>
    </row>
    <row r="140" spans="1:3" ht="30" x14ac:dyDescent="0.25">
      <c r="A140" s="215" t="s">
        <v>777</v>
      </c>
      <c r="B140" s="235" t="s">
        <v>778</v>
      </c>
      <c r="C140" s="256" t="s">
        <v>779</v>
      </c>
    </row>
    <row r="141" spans="1:3" ht="30" x14ac:dyDescent="0.25">
      <c r="A141" s="215" t="s">
        <v>780</v>
      </c>
      <c r="B141" s="235" t="s">
        <v>781</v>
      </c>
      <c r="C141" s="256" t="s">
        <v>970</v>
      </c>
    </row>
    <row r="142" spans="1:3" ht="45" x14ac:dyDescent="0.25">
      <c r="A142" s="215" t="s">
        <v>782</v>
      </c>
      <c r="B142" s="235" t="s">
        <v>783</v>
      </c>
      <c r="C142" s="256" t="s">
        <v>971</v>
      </c>
    </row>
    <row r="143" spans="1:3" ht="30" x14ac:dyDescent="0.25">
      <c r="A143" s="215" t="s">
        <v>784</v>
      </c>
      <c r="B143" s="235" t="s">
        <v>785</v>
      </c>
      <c r="C143" s="256" t="s">
        <v>972</v>
      </c>
    </row>
    <row r="144" spans="1:3" ht="30" x14ac:dyDescent="0.25">
      <c r="A144" s="215" t="s">
        <v>786</v>
      </c>
      <c r="B144" s="235" t="s">
        <v>787</v>
      </c>
      <c r="C144" s="256" t="s">
        <v>973</v>
      </c>
    </row>
    <row r="145" spans="1:3" ht="60" x14ac:dyDescent="0.25">
      <c r="A145" s="215" t="s">
        <v>788</v>
      </c>
      <c r="B145" s="235" t="s">
        <v>789</v>
      </c>
      <c r="C145" s="256" t="s">
        <v>790</v>
      </c>
    </row>
    <row r="146" spans="1:3" ht="45" x14ac:dyDescent="0.25">
      <c r="A146" s="215" t="s">
        <v>791</v>
      </c>
      <c r="B146" s="235" t="s">
        <v>792</v>
      </c>
      <c r="C146" s="256" t="s">
        <v>793</v>
      </c>
    </row>
    <row r="147" spans="1:3" ht="45" x14ac:dyDescent="0.25">
      <c r="A147" s="215" t="s">
        <v>794</v>
      </c>
      <c r="B147" s="235" t="s">
        <v>795</v>
      </c>
      <c r="C147" s="256" t="s">
        <v>974</v>
      </c>
    </row>
    <row r="148" spans="1:3" ht="30" x14ac:dyDescent="0.25">
      <c r="A148" s="215" t="s">
        <v>796</v>
      </c>
      <c r="B148" s="235" t="s">
        <v>797</v>
      </c>
      <c r="C148" s="256" t="s">
        <v>798</v>
      </c>
    </row>
    <row r="149" spans="1:3" ht="30" x14ac:dyDescent="0.25">
      <c r="A149" s="215" t="s">
        <v>799</v>
      </c>
      <c r="B149" s="235" t="s">
        <v>800</v>
      </c>
      <c r="C149" s="256" t="s">
        <v>801</v>
      </c>
    </row>
    <row r="150" spans="1:3" ht="30" x14ac:dyDescent="0.25">
      <c r="A150" s="218" t="s">
        <v>802</v>
      </c>
      <c r="B150" s="233" t="s">
        <v>803</v>
      </c>
      <c r="C150" s="259" t="s">
        <v>804</v>
      </c>
    </row>
    <row r="151" spans="1:3" x14ac:dyDescent="0.25">
      <c r="A151" s="176"/>
      <c r="B151" s="234"/>
      <c r="C151" s="260" t="s">
        <v>805</v>
      </c>
    </row>
    <row r="152" spans="1:3" ht="45" x14ac:dyDescent="0.25">
      <c r="A152" s="215" t="s">
        <v>806</v>
      </c>
      <c r="B152" s="235" t="s">
        <v>807</v>
      </c>
      <c r="C152" s="256" t="s">
        <v>975</v>
      </c>
    </row>
    <row r="153" spans="1:3" ht="30" x14ac:dyDescent="0.25">
      <c r="A153" s="215" t="s">
        <v>808</v>
      </c>
      <c r="B153" s="235" t="s">
        <v>809</v>
      </c>
      <c r="C153" s="256" t="s">
        <v>810</v>
      </c>
    </row>
    <row r="154" spans="1:3" ht="30" x14ac:dyDescent="0.25">
      <c r="A154" s="215" t="s">
        <v>811</v>
      </c>
      <c r="B154" s="235" t="s">
        <v>812</v>
      </c>
      <c r="C154" s="256" t="s">
        <v>813</v>
      </c>
    </row>
    <row r="155" spans="1:3" ht="45" x14ac:dyDescent="0.25">
      <c r="A155" s="215" t="s">
        <v>814</v>
      </c>
      <c r="B155" s="235" t="s">
        <v>923</v>
      </c>
      <c r="C155" s="256" t="s">
        <v>976</v>
      </c>
    </row>
    <row r="156" spans="1:3" ht="30" x14ac:dyDescent="0.25">
      <c r="A156" s="215" t="s">
        <v>815</v>
      </c>
      <c r="B156" s="235" t="s">
        <v>816</v>
      </c>
      <c r="C156" s="256" t="s">
        <v>977</v>
      </c>
    </row>
    <row r="157" spans="1:3" ht="30" x14ac:dyDescent="0.25">
      <c r="A157" s="215" t="s">
        <v>817</v>
      </c>
      <c r="B157" s="235" t="s">
        <v>818</v>
      </c>
      <c r="C157" s="256" t="s">
        <v>978</v>
      </c>
    </row>
    <row r="158" spans="1:3" ht="30" x14ac:dyDescent="0.25">
      <c r="A158" s="218" t="s">
        <v>819</v>
      </c>
      <c r="B158" s="233" t="s">
        <v>820</v>
      </c>
      <c r="C158" s="259" t="s">
        <v>979</v>
      </c>
    </row>
    <row r="159" spans="1:3" ht="30" x14ac:dyDescent="0.25">
      <c r="A159" s="176"/>
      <c r="B159" s="234"/>
      <c r="C159" s="260" t="s">
        <v>980</v>
      </c>
    </row>
    <row r="160" spans="1:3" ht="34.5" customHeight="1" x14ac:dyDescent="0.25">
      <c r="A160" s="215" t="s">
        <v>821</v>
      </c>
      <c r="B160" s="235" t="s">
        <v>822</v>
      </c>
      <c r="C160" s="256" t="s">
        <v>981</v>
      </c>
    </row>
    <row r="161" spans="1:3" ht="20.25" customHeight="1" x14ac:dyDescent="0.25">
      <c r="A161" s="215" t="s">
        <v>823</v>
      </c>
      <c r="B161" s="235" t="s">
        <v>824</v>
      </c>
      <c r="C161" s="256" t="s">
        <v>982</v>
      </c>
    </row>
    <row r="162" spans="1:3" ht="30" x14ac:dyDescent="0.25">
      <c r="A162" s="218" t="s">
        <v>825</v>
      </c>
      <c r="B162" s="233" t="s">
        <v>826</v>
      </c>
      <c r="C162" s="255" t="s">
        <v>983</v>
      </c>
    </row>
    <row r="163" spans="1:3" x14ac:dyDescent="0.25">
      <c r="A163" s="177"/>
      <c r="B163" s="237"/>
      <c r="C163" s="255" t="s">
        <v>827</v>
      </c>
    </row>
    <row r="164" spans="1:3" x14ac:dyDescent="0.25">
      <c r="A164" s="177"/>
      <c r="B164" s="267">
        <v>521</v>
      </c>
      <c r="C164" s="255" t="s">
        <v>925</v>
      </c>
    </row>
    <row r="165" spans="1:3" x14ac:dyDescent="0.25">
      <c r="A165" s="177"/>
      <c r="B165" s="267">
        <v>524</v>
      </c>
      <c r="C165" s="255" t="s">
        <v>828</v>
      </c>
    </row>
    <row r="166" spans="1:3" x14ac:dyDescent="0.25">
      <c r="A166" s="177"/>
      <c r="B166" s="267">
        <v>525</v>
      </c>
      <c r="C166" s="255" t="s">
        <v>829</v>
      </c>
    </row>
    <row r="167" spans="1:3" x14ac:dyDescent="0.25">
      <c r="A167" s="177"/>
      <c r="B167" s="267">
        <v>527</v>
      </c>
      <c r="C167" s="255" t="s">
        <v>830</v>
      </c>
    </row>
    <row r="168" spans="1:3" x14ac:dyDescent="0.25">
      <c r="A168" s="176"/>
      <c r="B168" s="268">
        <v>528</v>
      </c>
      <c r="C168" s="255" t="s">
        <v>831</v>
      </c>
    </row>
    <row r="169" spans="1:3" ht="49.5" customHeight="1" x14ac:dyDescent="0.25">
      <c r="A169" s="215" t="s">
        <v>832</v>
      </c>
      <c r="B169" s="235" t="s">
        <v>833</v>
      </c>
      <c r="C169" s="256" t="s">
        <v>984</v>
      </c>
    </row>
    <row r="170" spans="1:3" ht="35.25" customHeight="1" x14ac:dyDescent="0.25">
      <c r="A170" s="215" t="s">
        <v>834</v>
      </c>
      <c r="B170" s="235" t="s">
        <v>835</v>
      </c>
      <c r="C170" s="256" t="s">
        <v>985</v>
      </c>
    </row>
    <row r="171" spans="1:3" ht="45" x14ac:dyDescent="0.25">
      <c r="A171" s="215" t="s">
        <v>836</v>
      </c>
      <c r="B171" s="235" t="s">
        <v>837</v>
      </c>
      <c r="C171" s="256" t="s">
        <v>986</v>
      </c>
    </row>
    <row r="172" spans="1:3" ht="63.75" customHeight="1" x14ac:dyDescent="0.25">
      <c r="A172" s="215" t="s">
        <v>838</v>
      </c>
      <c r="B172" s="235" t="s">
        <v>839</v>
      </c>
      <c r="C172" s="256" t="s">
        <v>987</v>
      </c>
    </row>
    <row r="173" spans="1:3" ht="51" customHeight="1" x14ac:dyDescent="0.25">
      <c r="A173" s="215" t="s">
        <v>840</v>
      </c>
      <c r="B173" s="235" t="s">
        <v>841</v>
      </c>
      <c r="C173" s="256" t="s">
        <v>988</v>
      </c>
    </row>
    <row r="174" spans="1:3" ht="30" x14ac:dyDescent="0.25">
      <c r="A174" s="215" t="s">
        <v>842</v>
      </c>
      <c r="B174" s="235" t="s">
        <v>843</v>
      </c>
      <c r="C174" s="256" t="s">
        <v>989</v>
      </c>
    </row>
    <row r="175" spans="1:3" ht="45" x14ac:dyDescent="0.25">
      <c r="A175" s="215" t="s">
        <v>844</v>
      </c>
      <c r="B175" s="235" t="s">
        <v>845</v>
      </c>
      <c r="C175" s="256" t="s">
        <v>990</v>
      </c>
    </row>
    <row r="176" spans="1:3" ht="30" x14ac:dyDescent="0.25">
      <c r="A176" s="215" t="s">
        <v>846</v>
      </c>
      <c r="B176" s="235" t="s">
        <v>847</v>
      </c>
      <c r="C176" s="256" t="s">
        <v>848</v>
      </c>
    </row>
    <row r="177" spans="1:3" ht="21" customHeight="1" x14ac:dyDescent="0.25">
      <c r="A177" s="215" t="s">
        <v>849</v>
      </c>
      <c r="B177" s="235" t="s">
        <v>850</v>
      </c>
      <c r="C177" s="256" t="s">
        <v>851</v>
      </c>
    </row>
    <row r="178" spans="1:3" ht="30" x14ac:dyDescent="0.25">
      <c r="A178" s="215" t="s">
        <v>866</v>
      </c>
      <c r="B178" s="235" t="s">
        <v>867</v>
      </c>
      <c r="C178" s="256" t="s">
        <v>852</v>
      </c>
    </row>
    <row r="179" spans="1:3" ht="45" x14ac:dyDescent="0.25">
      <c r="A179" s="218" t="s">
        <v>853</v>
      </c>
      <c r="B179" s="233" t="s">
        <v>854</v>
      </c>
      <c r="C179" s="255" t="s">
        <v>855</v>
      </c>
    </row>
    <row r="180" spans="1:3" x14ac:dyDescent="0.25">
      <c r="A180" s="177"/>
      <c r="B180" s="237"/>
      <c r="C180" s="255" t="s">
        <v>991</v>
      </c>
    </row>
    <row r="181" spans="1:3" ht="18" customHeight="1" x14ac:dyDescent="0.25">
      <c r="A181" s="176"/>
      <c r="B181" s="234"/>
      <c r="C181" s="255" t="s">
        <v>991</v>
      </c>
    </row>
    <row r="182" spans="1:3" ht="30" x14ac:dyDescent="0.25">
      <c r="A182" s="215" t="s">
        <v>856</v>
      </c>
      <c r="B182" s="235" t="s">
        <v>857</v>
      </c>
      <c r="C182" s="256" t="s">
        <v>992</v>
      </c>
    </row>
    <row r="183" spans="1:3" ht="30" x14ac:dyDescent="0.25">
      <c r="A183" s="215" t="s">
        <v>858</v>
      </c>
      <c r="B183" s="235" t="s">
        <v>859</v>
      </c>
      <c r="C183" s="256" t="s">
        <v>993</v>
      </c>
    </row>
    <row r="184" spans="1:3" ht="60" x14ac:dyDescent="0.25">
      <c r="A184" s="215" t="s">
        <v>860</v>
      </c>
      <c r="B184" s="235" t="s">
        <v>924</v>
      </c>
      <c r="C184" s="256" t="s">
        <v>994</v>
      </c>
    </row>
    <row r="185" spans="1:3" ht="35.25" customHeight="1" x14ac:dyDescent="0.25">
      <c r="A185" s="215" t="s">
        <v>861</v>
      </c>
      <c r="B185" s="235" t="s">
        <v>862</v>
      </c>
      <c r="C185" s="256" t="s">
        <v>995</v>
      </c>
    </row>
    <row r="186" spans="1:3" ht="45" x14ac:dyDescent="0.25">
      <c r="A186" s="215" t="s">
        <v>863</v>
      </c>
      <c r="B186" s="235" t="s">
        <v>864</v>
      </c>
      <c r="C186" s="256" t="s">
        <v>996</v>
      </c>
    </row>
    <row r="187" spans="1:3" x14ac:dyDescent="0.25">
      <c r="B187"/>
    </row>
    <row r="188" spans="1:3" x14ac:dyDescent="0.25">
      <c r="A188" s="165"/>
      <c r="B188"/>
    </row>
  </sheetData>
  <sheetProtection password="D024" sheet="1" objects="1" scenarios="1"/>
  <mergeCells count="1">
    <mergeCell ref="B3:C3"/>
  </mergeCells>
  <hyperlinks>
    <hyperlink ref="C8" r:id="rId1"/>
    <hyperlink ref="C46" r:id="rId2"/>
    <hyperlink ref="C50" r:id="rId3"/>
    <hyperlink ref="C75" r:id="rId4"/>
  </hyperlinks>
  <pageMargins left="0.7" right="0.7" top="0.78740157499999996" bottom="0.78740157499999996"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5"/>
  <sheetViews>
    <sheetView zoomScale="110" zoomScaleNormal="110" workbookViewId="0">
      <selection activeCell="B2" sqref="B2"/>
    </sheetView>
  </sheetViews>
  <sheetFormatPr defaultRowHeight="15" x14ac:dyDescent="0.25"/>
  <cols>
    <col min="1" max="1" width="21.28515625" style="188" customWidth="1"/>
    <col min="2" max="2" width="191" style="188" customWidth="1"/>
    <col min="3" max="16384" width="9.140625" style="182"/>
  </cols>
  <sheetData>
    <row r="1" spans="1:20" x14ac:dyDescent="0.25">
      <c r="A1" s="193"/>
      <c r="B1" s="193"/>
      <c r="C1" s="190"/>
      <c r="D1" s="190"/>
      <c r="E1" s="190"/>
      <c r="F1" s="190"/>
      <c r="G1" s="190"/>
      <c r="H1" s="190"/>
      <c r="I1" s="190"/>
      <c r="J1" s="190"/>
      <c r="K1" s="190"/>
      <c r="L1" s="190"/>
      <c r="M1" s="190"/>
      <c r="N1" s="190"/>
      <c r="O1" s="190"/>
      <c r="P1" s="190"/>
      <c r="Q1" s="190"/>
      <c r="R1" s="190"/>
      <c r="S1" s="190"/>
      <c r="T1" s="190"/>
    </row>
    <row r="2" spans="1:20" ht="21" x14ac:dyDescent="0.25">
      <c r="A2" s="194"/>
      <c r="B2" s="189" t="s">
        <v>598</v>
      </c>
      <c r="C2" s="184"/>
      <c r="D2" s="184"/>
      <c r="E2" s="184"/>
      <c r="F2" s="184"/>
      <c r="G2" s="184"/>
      <c r="H2" s="184"/>
      <c r="I2" s="184"/>
      <c r="J2" s="184"/>
      <c r="K2" s="184"/>
      <c r="L2" s="184"/>
      <c r="M2" s="184"/>
      <c r="N2" s="184"/>
      <c r="O2" s="184"/>
      <c r="P2" s="184"/>
      <c r="Q2" s="184"/>
      <c r="R2" s="184"/>
      <c r="S2" s="184"/>
      <c r="T2" s="184"/>
    </row>
    <row r="3" spans="1:20" x14ac:dyDescent="0.25">
      <c r="A3" s="191"/>
      <c r="B3" s="183" t="s">
        <v>599</v>
      </c>
      <c r="C3" s="184"/>
      <c r="D3" s="184"/>
      <c r="E3" s="184"/>
      <c r="F3" s="184"/>
      <c r="G3" s="184"/>
      <c r="H3" s="184"/>
      <c r="I3" s="184"/>
      <c r="J3" s="184"/>
      <c r="K3" s="184"/>
      <c r="L3" s="184"/>
      <c r="M3" s="184"/>
      <c r="N3" s="184"/>
      <c r="O3" s="184"/>
      <c r="P3" s="184"/>
      <c r="Q3" s="184"/>
      <c r="R3" s="184"/>
      <c r="S3" s="184"/>
      <c r="T3" s="184"/>
    </row>
    <row r="4" spans="1:20" x14ac:dyDescent="0.25">
      <c r="A4" s="193"/>
      <c r="B4" s="195"/>
    </row>
    <row r="5" spans="1:20" ht="30" x14ac:dyDescent="0.25">
      <c r="A5" s="193"/>
      <c r="B5" s="196" t="s">
        <v>1158</v>
      </c>
    </row>
    <row r="6" spans="1:20" x14ac:dyDescent="0.25">
      <c r="A6" s="193"/>
      <c r="B6" s="197" t="s">
        <v>997</v>
      </c>
    </row>
    <row r="7" spans="1:20" ht="60" x14ac:dyDescent="0.25">
      <c r="A7" s="193"/>
      <c r="B7" s="196" t="s">
        <v>1005</v>
      </c>
    </row>
    <row r="8" spans="1:20" ht="26.25" x14ac:dyDescent="0.25">
      <c r="A8" s="193"/>
      <c r="B8" s="198" t="s">
        <v>1159</v>
      </c>
    </row>
    <row r="9" spans="1:20" ht="28.5" customHeight="1" x14ac:dyDescent="0.25">
      <c r="A9" s="193"/>
      <c r="B9" s="199" t="s">
        <v>1006</v>
      </c>
    </row>
    <row r="10" spans="1:20" ht="18.75" customHeight="1" x14ac:dyDescent="0.25">
      <c r="A10" s="193"/>
      <c r="B10" s="196" t="s">
        <v>998</v>
      </c>
    </row>
    <row r="11" spans="1:20" ht="18.75" customHeight="1" x14ac:dyDescent="0.25">
      <c r="A11" s="193"/>
      <c r="B11" s="196" t="s">
        <v>999</v>
      </c>
    </row>
    <row r="12" spans="1:20" ht="18.75" customHeight="1" x14ac:dyDescent="0.25">
      <c r="A12" s="193"/>
      <c r="B12" s="196" t="s">
        <v>159</v>
      </c>
    </row>
    <row r="13" spans="1:20" ht="18.75" customHeight="1" x14ac:dyDescent="0.25">
      <c r="A13" s="193"/>
      <c r="B13" s="196" t="s">
        <v>161</v>
      </c>
    </row>
    <row r="14" spans="1:20" ht="18.75" customHeight="1" x14ac:dyDescent="0.25">
      <c r="A14" s="193"/>
      <c r="B14" s="196" t="s">
        <v>162</v>
      </c>
    </row>
    <row r="15" spans="1:20" ht="18.75" customHeight="1" x14ac:dyDescent="0.25">
      <c r="A15" s="193"/>
      <c r="B15" s="196" t="s">
        <v>1000</v>
      </c>
    </row>
    <row r="16" spans="1:20" ht="18.75" customHeight="1" x14ac:dyDescent="0.25">
      <c r="A16" s="193"/>
      <c r="B16" s="196" t="s">
        <v>1007</v>
      </c>
    </row>
    <row r="17" spans="1:2" ht="18.75" customHeight="1" x14ac:dyDescent="0.25">
      <c r="A17" s="193"/>
      <c r="B17" s="196" t="s">
        <v>1001</v>
      </c>
    </row>
    <row r="18" spans="1:2" ht="18.75" customHeight="1" x14ac:dyDescent="0.25">
      <c r="A18" s="193"/>
      <c r="B18" s="200" t="s">
        <v>877</v>
      </c>
    </row>
    <row r="19" spans="1:2" ht="18.75" customHeight="1" x14ac:dyDescent="0.25">
      <c r="A19" s="193"/>
      <c r="B19" s="196" t="s">
        <v>1008</v>
      </c>
    </row>
    <row r="20" spans="1:2" ht="18.75" customHeight="1" x14ac:dyDescent="0.25">
      <c r="A20" s="193"/>
      <c r="B20" s="196" t="s">
        <v>1002</v>
      </c>
    </row>
    <row r="21" spans="1:2" x14ac:dyDescent="0.25">
      <c r="A21" s="201"/>
      <c r="B21" s="201"/>
    </row>
    <row r="22" spans="1:2" ht="18.75" customHeight="1" x14ac:dyDescent="0.25">
      <c r="A22" s="202" t="s">
        <v>1003</v>
      </c>
      <c r="B22" s="203"/>
    </row>
    <row r="23" spans="1:2" ht="30" x14ac:dyDescent="0.25">
      <c r="A23" s="204"/>
      <c r="B23" s="205" t="s">
        <v>1021</v>
      </c>
    </row>
    <row r="24" spans="1:2" x14ac:dyDescent="0.25">
      <c r="A24" s="193"/>
      <c r="B24" s="179" t="s">
        <v>1004</v>
      </c>
    </row>
    <row r="25" spans="1:2" x14ac:dyDescent="0.25">
      <c r="A25" s="193"/>
      <c r="B25" s="179" t="s">
        <v>1022</v>
      </c>
    </row>
    <row r="26" spans="1:2" s="185" customFormat="1" ht="26.25" customHeight="1" x14ac:dyDescent="0.25">
      <c r="A26" s="193"/>
      <c r="B26" s="179" t="s">
        <v>1023</v>
      </c>
    </row>
    <row r="27" spans="1:2" s="185" customFormat="1" ht="26.25" customHeight="1" x14ac:dyDescent="0.25">
      <c r="A27" s="193"/>
      <c r="B27" s="179" t="s">
        <v>1024</v>
      </c>
    </row>
    <row r="28" spans="1:2" s="185" customFormat="1" ht="13.5" customHeight="1" x14ac:dyDescent="0.25">
      <c r="A28" s="193"/>
      <c r="B28" s="206" t="s">
        <v>1161</v>
      </c>
    </row>
    <row r="29" spans="1:2" s="185" customFormat="1" ht="26.25" customHeight="1" x14ac:dyDescent="0.25">
      <c r="A29" s="193"/>
      <c r="B29" s="179" t="s">
        <v>1025</v>
      </c>
    </row>
    <row r="30" spans="1:2" s="185" customFormat="1" ht="26.25" customHeight="1" x14ac:dyDescent="0.25">
      <c r="A30" s="193"/>
      <c r="B30" s="179" t="s">
        <v>1026</v>
      </c>
    </row>
    <row r="31" spans="1:2" s="185" customFormat="1" ht="26.25" customHeight="1" x14ac:dyDescent="0.25">
      <c r="A31" s="193"/>
      <c r="B31" s="179" t="s">
        <v>1027</v>
      </c>
    </row>
    <row r="32" spans="1:2" s="185" customFormat="1" ht="26.25" customHeight="1" x14ac:dyDescent="0.25">
      <c r="A32" s="193"/>
      <c r="B32" s="179" t="s">
        <v>1028</v>
      </c>
    </row>
    <row r="33" spans="1:2" s="185" customFormat="1" ht="26.25" customHeight="1" x14ac:dyDescent="0.25">
      <c r="A33" s="193"/>
      <c r="B33" s="179" t="s">
        <v>1029</v>
      </c>
    </row>
    <row r="34" spans="1:2" s="185" customFormat="1" ht="19.5" customHeight="1" x14ac:dyDescent="0.25">
      <c r="A34" s="207" t="s">
        <v>2</v>
      </c>
      <c r="B34" s="208"/>
    </row>
    <row r="35" spans="1:2" s="185" customFormat="1" ht="21" customHeight="1" x14ac:dyDescent="0.25">
      <c r="A35" s="209"/>
      <c r="B35" s="205" t="s">
        <v>1030</v>
      </c>
    </row>
    <row r="36" spans="1:2" s="185" customFormat="1" ht="34.5" customHeight="1" x14ac:dyDescent="0.25">
      <c r="A36" s="193"/>
      <c r="B36" s="179" t="s">
        <v>1031</v>
      </c>
    </row>
    <row r="37" spans="1:2" s="185" customFormat="1" x14ac:dyDescent="0.25">
      <c r="A37" s="193"/>
      <c r="B37" s="179" t="s">
        <v>1032</v>
      </c>
    </row>
    <row r="38" spans="1:2" s="185" customFormat="1" ht="18.75" customHeight="1" x14ac:dyDescent="0.25">
      <c r="A38" s="193"/>
      <c r="B38" s="179" t="s">
        <v>1033</v>
      </c>
    </row>
    <row r="39" spans="1:2" s="185" customFormat="1" ht="31.5" customHeight="1" x14ac:dyDescent="0.25">
      <c r="A39" s="193"/>
      <c r="B39" s="179" t="s">
        <v>1034</v>
      </c>
    </row>
    <row r="40" spans="1:2" s="185" customFormat="1" ht="30" x14ac:dyDescent="0.25">
      <c r="A40" s="193"/>
      <c r="B40" s="179" t="s">
        <v>1035</v>
      </c>
    </row>
    <row r="41" spans="1:2" s="185" customFormat="1" x14ac:dyDescent="0.25">
      <c r="A41" s="193"/>
      <c r="B41" s="179" t="s">
        <v>1036</v>
      </c>
    </row>
    <row r="42" spans="1:2" s="185" customFormat="1" ht="35.25" customHeight="1" x14ac:dyDescent="0.25">
      <c r="A42" s="193"/>
      <c r="B42" s="179" t="s">
        <v>1037</v>
      </c>
    </row>
    <row r="43" spans="1:2" s="185" customFormat="1" ht="35.25" customHeight="1" x14ac:dyDescent="0.25">
      <c r="A43" s="193"/>
      <c r="B43" s="179" t="s">
        <v>1038</v>
      </c>
    </row>
    <row r="44" spans="1:2" s="185" customFormat="1" ht="35.25" customHeight="1" x14ac:dyDescent="0.25">
      <c r="A44" s="193"/>
      <c r="B44" s="179" t="s">
        <v>1039</v>
      </c>
    </row>
    <row r="45" spans="1:2" s="185" customFormat="1" ht="23.25" customHeight="1" x14ac:dyDescent="0.25">
      <c r="A45" s="207" t="s">
        <v>1009</v>
      </c>
      <c r="B45" s="207"/>
    </row>
    <row r="46" spans="1:2" s="185" customFormat="1" x14ac:dyDescent="0.25">
      <c r="A46" s="193"/>
      <c r="B46" s="179" t="s">
        <v>1040</v>
      </c>
    </row>
    <row r="47" spans="1:2" s="185" customFormat="1" ht="21.75" customHeight="1" x14ac:dyDescent="0.25">
      <c r="A47" s="193"/>
      <c r="B47" s="179" t="s">
        <v>1041</v>
      </c>
    </row>
    <row r="48" spans="1:2" s="185" customFormat="1" ht="30.75" customHeight="1" x14ac:dyDescent="0.25">
      <c r="A48" s="193"/>
      <c r="B48" s="179" t="s">
        <v>1042</v>
      </c>
    </row>
    <row r="49" spans="1:2" s="185" customFormat="1" ht="21.75" customHeight="1" x14ac:dyDescent="0.25">
      <c r="A49" s="193"/>
      <c r="B49" s="179" t="s">
        <v>1043</v>
      </c>
    </row>
    <row r="50" spans="1:2" s="185" customFormat="1" ht="21.75" customHeight="1" x14ac:dyDescent="0.25">
      <c r="A50" s="193"/>
      <c r="B50" s="179" t="s">
        <v>1044</v>
      </c>
    </row>
    <row r="51" spans="1:2" s="185" customFormat="1" ht="21.75" customHeight="1" x14ac:dyDescent="0.25">
      <c r="A51" s="193"/>
      <c r="B51" s="179" t="s">
        <v>1045</v>
      </c>
    </row>
    <row r="52" spans="1:2" s="185" customFormat="1" ht="21.75" customHeight="1" x14ac:dyDescent="0.25">
      <c r="A52" s="193"/>
      <c r="B52" s="179" t="s">
        <v>1046</v>
      </c>
    </row>
    <row r="53" spans="1:2" s="185" customFormat="1" ht="21.75" customHeight="1" x14ac:dyDescent="0.25">
      <c r="A53" s="193"/>
      <c r="B53" s="179" t="s">
        <v>1047</v>
      </c>
    </row>
    <row r="54" spans="1:2" s="185" customFormat="1" ht="21.75" customHeight="1" x14ac:dyDescent="0.25">
      <c r="A54" s="193"/>
      <c r="B54" s="179" t="s">
        <v>1048</v>
      </c>
    </row>
    <row r="55" spans="1:2" s="185" customFormat="1" ht="21.75" customHeight="1" x14ac:dyDescent="0.25">
      <c r="A55" s="193"/>
      <c r="B55" s="179" t="s">
        <v>1049</v>
      </c>
    </row>
    <row r="56" spans="1:2" s="185" customFormat="1" ht="21.75" customHeight="1" x14ac:dyDescent="0.25">
      <c r="A56" s="193"/>
      <c r="B56" s="179" t="s">
        <v>1050</v>
      </c>
    </row>
    <row r="57" spans="1:2" s="185" customFormat="1" ht="21.75" customHeight="1" x14ac:dyDescent="0.25">
      <c r="A57" s="193"/>
      <c r="B57" s="179" t="s">
        <v>1051</v>
      </c>
    </row>
    <row r="58" spans="1:2" s="185" customFormat="1" ht="21.75" customHeight="1" x14ac:dyDescent="0.25">
      <c r="A58" s="193"/>
      <c r="B58" s="179" t="s">
        <v>1052</v>
      </c>
    </row>
    <row r="59" spans="1:2" s="185" customFormat="1" ht="21.75" customHeight="1" x14ac:dyDescent="0.25">
      <c r="A59" s="193"/>
      <c r="B59" s="179" t="s">
        <v>1053</v>
      </c>
    </row>
    <row r="60" spans="1:2" s="185" customFormat="1" ht="21.75" customHeight="1" x14ac:dyDescent="0.25">
      <c r="A60" s="193"/>
      <c r="B60" s="179" t="s">
        <v>1054</v>
      </c>
    </row>
    <row r="61" spans="1:2" s="185" customFormat="1" ht="21.75" customHeight="1" x14ac:dyDescent="0.25">
      <c r="A61" s="193"/>
      <c r="B61" s="179" t="s">
        <v>1055</v>
      </c>
    </row>
    <row r="62" spans="1:2" s="185" customFormat="1" ht="20.25" customHeight="1" x14ac:dyDescent="0.25">
      <c r="A62" s="193"/>
      <c r="B62" s="179" t="s">
        <v>1056</v>
      </c>
    </row>
    <row r="63" spans="1:2" s="185" customFormat="1" ht="21.75" customHeight="1" x14ac:dyDescent="0.25">
      <c r="A63" s="193"/>
      <c r="B63" s="179" t="s">
        <v>1057</v>
      </c>
    </row>
    <row r="64" spans="1:2" s="185" customFormat="1" ht="19.5" customHeight="1" x14ac:dyDescent="0.25">
      <c r="A64" s="207" t="s">
        <v>1010</v>
      </c>
      <c r="B64" s="207"/>
    </row>
    <row r="65" spans="1:2" s="185" customFormat="1" ht="30" x14ac:dyDescent="0.25">
      <c r="A65" s="193"/>
      <c r="B65" s="179" t="s">
        <v>1058</v>
      </c>
    </row>
    <row r="66" spans="1:2" s="185" customFormat="1" ht="21" customHeight="1" x14ac:dyDescent="0.25">
      <c r="A66" s="193"/>
      <c r="B66" s="179" t="s">
        <v>1059</v>
      </c>
    </row>
    <row r="67" spans="1:2" s="185" customFormat="1" ht="21" customHeight="1" x14ac:dyDescent="0.25">
      <c r="A67" s="193"/>
      <c r="B67" s="179" t="s">
        <v>1060</v>
      </c>
    </row>
    <row r="68" spans="1:2" s="185" customFormat="1" ht="21" customHeight="1" x14ac:dyDescent="0.25">
      <c r="A68" s="193"/>
      <c r="B68" s="179" t="s">
        <v>1061</v>
      </c>
    </row>
    <row r="69" spans="1:2" s="185" customFormat="1" ht="33.75" customHeight="1" x14ac:dyDescent="0.25">
      <c r="A69" s="193"/>
      <c r="B69" s="179" t="s">
        <v>1062</v>
      </c>
    </row>
    <row r="70" spans="1:2" s="185" customFormat="1" ht="21" customHeight="1" x14ac:dyDescent="0.25">
      <c r="A70" s="193"/>
      <c r="B70" s="179" t="s">
        <v>1063</v>
      </c>
    </row>
    <row r="71" spans="1:2" s="185" customFormat="1" ht="21" customHeight="1" x14ac:dyDescent="0.25">
      <c r="A71" s="193"/>
      <c r="B71" s="179" t="s">
        <v>1064</v>
      </c>
    </row>
    <row r="72" spans="1:2" s="185" customFormat="1" ht="21" customHeight="1" x14ac:dyDescent="0.25">
      <c r="A72" s="193"/>
      <c r="B72" s="179" t="s">
        <v>1065</v>
      </c>
    </row>
    <row r="73" spans="1:2" s="185" customFormat="1" ht="21" customHeight="1" x14ac:dyDescent="0.25">
      <c r="A73" s="193"/>
      <c r="B73" s="179" t="s">
        <v>1066</v>
      </c>
    </row>
    <row r="74" spans="1:2" s="185" customFormat="1" ht="21" customHeight="1" x14ac:dyDescent="0.25">
      <c r="A74" s="193"/>
      <c r="B74" s="179" t="s">
        <v>1067</v>
      </c>
    </row>
    <row r="75" spans="1:2" s="185" customFormat="1" ht="21" customHeight="1" x14ac:dyDescent="0.25">
      <c r="A75" s="193"/>
      <c r="B75" s="179" t="s">
        <v>1068</v>
      </c>
    </row>
    <row r="76" spans="1:2" s="185" customFormat="1" ht="21" customHeight="1" x14ac:dyDescent="0.25">
      <c r="A76" s="193"/>
      <c r="B76" s="179" t="s">
        <v>1069</v>
      </c>
    </row>
    <row r="77" spans="1:2" s="185" customFormat="1" ht="21" customHeight="1" x14ac:dyDescent="0.25">
      <c r="A77" s="193"/>
      <c r="B77" s="179" t="s">
        <v>1070</v>
      </c>
    </row>
    <row r="78" spans="1:2" s="185" customFormat="1" ht="21" customHeight="1" x14ac:dyDescent="0.25">
      <c r="A78" s="193"/>
      <c r="B78" s="179" t="s">
        <v>1071</v>
      </c>
    </row>
    <row r="79" spans="1:2" s="185" customFormat="1" ht="21" customHeight="1" x14ac:dyDescent="0.25">
      <c r="A79" s="193"/>
      <c r="B79" s="179" t="s">
        <v>1072</v>
      </c>
    </row>
    <row r="80" spans="1:2" s="185" customFormat="1" ht="21" customHeight="1" x14ac:dyDescent="0.25">
      <c r="A80" s="193"/>
      <c r="B80" s="179" t="s">
        <v>1073</v>
      </c>
    </row>
    <row r="81" spans="1:2" s="185" customFormat="1" ht="21" customHeight="1" x14ac:dyDescent="0.25">
      <c r="A81" s="193"/>
      <c r="B81" s="179" t="s">
        <v>1074</v>
      </c>
    </row>
    <row r="82" spans="1:2" s="185" customFormat="1" ht="21" customHeight="1" x14ac:dyDescent="0.25">
      <c r="A82" s="193"/>
      <c r="B82" s="179" t="s">
        <v>1075</v>
      </c>
    </row>
    <row r="83" spans="1:2" s="185" customFormat="1" ht="21" customHeight="1" x14ac:dyDescent="0.25">
      <c r="A83" s="193"/>
      <c r="B83" s="179" t="s">
        <v>1076</v>
      </c>
    </row>
    <row r="84" spans="1:2" s="185" customFormat="1" ht="21" customHeight="1" x14ac:dyDescent="0.25">
      <c r="A84" s="193"/>
      <c r="B84" s="179" t="s">
        <v>1077</v>
      </c>
    </row>
    <row r="85" spans="1:2" s="185" customFormat="1" ht="21" customHeight="1" x14ac:dyDescent="0.25">
      <c r="A85" s="193"/>
      <c r="B85" s="179" t="s">
        <v>1078</v>
      </c>
    </row>
    <row r="86" spans="1:2" s="185" customFormat="1" ht="21" customHeight="1" x14ac:dyDescent="0.25">
      <c r="A86" s="193"/>
      <c r="B86" s="179" t="s">
        <v>1079</v>
      </c>
    </row>
    <row r="87" spans="1:2" s="185" customFormat="1" ht="21" customHeight="1" x14ac:dyDescent="0.25">
      <c r="A87" s="193"/>
      <c r="B87" s="179" t="s">
        <v>1011</v>
      </c>
    </row>
    <row r="88" spans="1:2" s="185" customFormat="1" ht="21" customHeight="1" x14ac:dyDescent="0.25">
      <c r="A88" s="193"/>
      <c r="B88" s="179" t="s">
        <v>1080</v>
      </c>
    </row>
    <row r="89" spans="1:2" s="185" customFormat="1" ht="21" customHeight="1" x14ac:dyDescent="0.25">
      <c r="A89" s="193"/>
      <c r="B89" s="179" t="s">
        <v>1081</v>
      </c>
    </row>
    <row r="90" spans="1:2" s="185" customFormat="1" ht="21" customHeight="1" x14ac:dyDescent="0.25">
      <c r="A90" s="193"/>
      <c r="B90" s="179" t="s">
        <v>1082</v>
      </c>
    </row>
    <row r="91" spans="1:2" s="185" customFormat="1" ht="21" customHeight="1" x14ac:dyDescent="0.25">
      <c r="A91" s="193"/>
      <c r="B91" s="179" t="s">
        <v>1012</v>
      </c>
    </row>
    <row r="92" spans="1:2" s="185" customFormat="1" ht="21" customHeight="1" x14ac:dyDescent="0.25">
      <c r="A92" s="193"/>
      <c r="B92" s="179" t="s">
        <v>1013</v>
      </c>
    </row>
    <row r="93" spans="1:2" s="185" customFormat="1" ht="21" customHeight="1" x14ac:dyDescent="0.25">
      <c r="A93" s="193"/>
      <c r="B93" s="179" t="s">
        <v>1083</v>
      </c>
    </row>
    <row r="94" spans="1:2" s="185" customFormat="1" ht="17.25" customHeight="1" x14ac:dyDescent="0.25">
      <c r="A94" s="207" t="s">
        <v>1018</v>
      </c>
      <c r="B94" s="207"/>
    </row>
    <row r="95" spans="1:2" s="185" customFormat="1" x14ac:dyDescent="0.25">
      <c r="A95" s="193"/>
      <c r="B95" s="180" t="s">
        <v>1084</v>
      </c>
    </row>
    <row r="96" spans="1:2" s="185" customFormat="1" ht="21.75" customHeight="1" x14ac:dyDescent="0.25">
      <c r="A96" s="193"/>
      <c r="B96" s="180" t="s">
        <v>1085</v>
      </c>
    </row>
    <row r="97" spans="1:2" s="185" customFormat="1" ht="21.75" customHeight="1" x14ac:dyDescent="0.25">
      <c r="A97" s="193"/>
      <c r="B97" s="180" t="s">
        <v>1086</v>
      </c>
    </row>
    <row r="98" spans="1:2" s="185" customFormat="1" ht="21.75" customHeight="1" x14ac:dyDescent="0.25">
      <c r="A98" s="193"/>
      <c r="B98" s="180" t="s">
        <v>1087</v>
      </c>
    </row>
    <row r="99" spans="1:2" s="185" customFormat="1" ht="21.75" customHeight="1" x14ac:dyDescent="0.25">
      <c r="A99" s="193"/>
      <c r="B99" s="180" t="s">
        <v>1088</v>
      </c>
    </row>
    <row r="100" spans="1:2" s="185" customFormat="1" ht="21.75" customHeight="1" x14ac:dyDescent="0.25">
      <c r="A100" s="193"/>
      <c r="B100" s="180" t="s">
        <v>1014</v>
      </c>
    </row>
    <row r="101" spans="1:2" s="185" customFormat="1" ht="21.75" customHeight="1" x14ac:dyDescent="0.25">
      <c r="A101" s="193"/>
      <c r="B101" s="180" t="s">
        <v>1089</v>
      </c>
    </row>
    <row r="102" spans="1:2" s="185" customFormat="1" ht="21.75" customHeight="1" x14ac:dyDescent="0.25">
      <c r="A102" s="193"/>
      <c r="B102" s="180" t="s">
        <v>1090</v>
      </c>
    </row>
    <row r="103" spans="1:2" s="185" customFormat="1" ht="21.75" customHeight="1" x14ac:dyDescent="0.25">
      <c r="A103" s="193"/>
      <c r="B103" s="180" t="s">
        <v>1091</v>
      </c>
    </row>
    <row r="104" spans="1:2" s="185" customFormat="1" ht="21.75" customHeight="1" x14ac:dyDescent="0.25">
      <c r="A104" s="193"/>
      <c r="B104" s="180" t="s">
        <v>1092</v>
      </c>
    </row>
    <row r="105" spans="1:2" s="185" customFormat="1" ht="21.75" customHeight="1" x14ac:dyDescent="0.25">
      <c r="A105" s="193"/>
      <c r="B105" s="180" t="s">
        <v>1093</v>
      </c>
    </row>
    <row r="106" spans="1:2" s="185" customFormat="1" ht="21.75" customHeight="1" x14ac:dyDescent="0.25">
      <c r="A106" s="193"/>
      <c r="B106" s="180" t="s">
        <v>1094</v>
      </c>
    </row>
    <row r="107" spans="1:2" s="185" customFormat="1" ht="21.75" customHeight="1" x14ac:dyDescent="0.25">
      <c r="A107" s="193"/>
      <c r="B107" s="180" t="s">
        <v>1096</v>
      </c>
    </row>
    <row r="108" spans="1:2" s="185" customFormat="1" ht="21.75" customHeight="1" x14ac:dyDescent="0.25">
      <c r="A108" s="193"/>
      <c r="B108" s="180" t="s">
        <v>1095</v>
      </c>
    </row>
    <row r="109" spans="1:2" s="185" customFormat="1" ht="18" customHeight="1" x14ac:dyDescent="0.25">
      <c r="A109" s="207" t="s">
        <v>1015</v>
      </c>
      <c r="B109" s="207"/>
    </row>
    <row r="110" spans="1:2" s="185" customFormat="1" x14ac:dyDescent="0.25">
      <c r="A110" s="193"/>
      <c r="B110" s="179" t="s">
        <v>1097</v>
      </c>
    </row>
    <row r="111" spans="1:2" s="185" customFormat="1" ht="21" customHeight="1" x14ac:dyDescent="0.25">
      <c r="A111" s="193"/>
      <c r="B111" s="179" t="s">
        <v>1098</v>
      </c>
    </row>
    <row r="112" spans="1:2" s="185" customFormat="1" ht="21" customHeight="1" x14ac:dyDescent="0.25">
      <c r="A112" s="193"/>
      <c r="B112" s="179" t="s">
        <v>1099</v>
      </c>
    </row>
    <row r="113" spans="1:2" s="185" customFormat="1" ht="21" customHeight="1" x14ac:dyDescent="0.25">
      <c r="A113" s="193"/>
      <c r="B113" s="179" t="s">
        <v>1100</v>
      </c>
    </row>
    <row r="114" spans="1:2" s="185" customFormat="1" ht="21" customHeight="1" x14ac:dyDescent="0.25">
      <c r="A114" s="193"/>
      <c r="B114" s="179" t="s">
        <v>1101</v>
      </c>
    </row>
    <row r="115" spans="1:2" s="185" customFormat="1" ht="21" customHeight="1" x14ac:dyDescent="0.25">
      <c r="A115" s="193"/>
      <c r="B115" s="179" t="s">
        <v>1102</v>
      </c>
    </row>
    <row r="116" spans="1:2" s="185" customFormat="1" ht="21" customHeight="1" x14ac:dyDescent="0.25">
      <c r="A116" s="193"/>
      <c r="B116" s="179" t="s">
        <v>1103</v>
      </c>
    </row>
    <row r="117" spans="1:2" s="185" customFormat="1" ht="21" customHeight="1" x14ac:dyDescent="0.25">
      <c r="A117" s="193"/>
      <c r="B117" s="179" t="s">
        <v>1104</v>
      </c>
    </row>
    <row r="118" spans="1:2" s="185" customFormat="1" ht="21" customHeight="1" x14ac:dyDescent="0.25">
      <c r="A118" s="193"/>
      <c r="B118" s="179" t="s">
        <v>1105</v>
      </c>
    </row>
    <row r="119" spans="1:2" s="185" customFormat="1" ht="21" customHeight="1" x14ac:dyDescent="0.25">
      <c r="A119" s="193"/>
      <c r="B119" s="179" t="s">
        <v>1106</v>
      </c>
    </row>
    <row r="120" spans="1:2" s="185" customFormat="1" ht="20.25" customHeight="1" x14ac:dyDescent="0.25">
      <c r="A120" s="193"/>
      <c r="B120" s="179" t="s">
        <v>1107</v>
      </c>
    </row>
    <row r="121" spans="1:2" s="185" customFormat="1" ht="18.75" customHeight="1" x14ac:dyDescent="0.25">
      <c r="A121" s="193"/>
      <c r="B121" s="179" t="s">
        <v>1108</v>
      </c>
    </row>
    <row r="122" spans="1:2" s="185" customFormat="1" ht="52.5" customHeight="1" x14ac:dyDescent="0.25">
      <c r="A122" s="193"/>
      <c r="B122" s="179" t="s">
        <v>1109</v>
      </c>
    </row>
    <row r="123" spans="1:2" s="185" customFormat="1" ht="19.5" customHeight="1" x14ac:dyDescent="0.25">
      <c r="A123" s="193"/>
      <c r="B123" s="179" t="s">
        <v>1016</v>
      </c>
    </row>
    <row r="124" spans="1:2" s="185" customFormat="1" ht="19.5" customHeight="1" x14ac:dyDescent="0.25">
      <c r="A124" s="193"/>
      <c r="B124" s="179" t="s">
        <v>1110</v>
      </c>
    </row>
    <row r="125" spans="1:2" s="185" customFormat="1" ht="19.5" customHeight="1" x14ac:dyDescent="0.25">
      <c r="A125" s="193"/>
      <c r="B125" s="179" t="s">
        <v>1111</v>
      </c>
    </row>
    <row r="126" spans="1:2" s="185" customFormat="1" ht="18" customHeight="1" x14ac:dyDescent="0.25">
      <c r="A126" s="207" t="s">
        <v>1019</v>
      </c>
      <c r="B126" s="207"/>
    </row>
    <row r="127" spans="1:2" s="185" customFormat="1" ht="33.75" customHeight="1" x14ac:dyDescent="0.25">
      <c r="A127" s="193"/>
      <c r="B127" s="179" t="s">
        <v>1112</v>
      </c>
    </row>
    <row r="128" spans="1:2" s="185" customFormat="1" ht="33.75" customHeight="1" x14ac:dyDescent="0.25">
      <c r="A128" s="193"/>
      <c r="B128" s="179" t="s">
        <v>1160</v>
      </c>
    </row>
    <row r="129" spans="1:2" s="185" customFormat="1" ht="20.25" customHeight="1" x14ac:dyDescent="0.25">
      <c r="A129" s="193"/>
      <c r="B129" s="179" t="s">
        <v>1115</v>
      </c>
    </row>
    <row r="130" spans="1:2" s="185" customFormat="1" ht="30" customHeight="1" x14ac:dyDescent="0.25">
      <c r="A130" s="193"/>
      <c r="B130" s="179" t="s">
        <v>1116</v>
      </c>
    </row>
    <row r="131" spans="1:2" s="185" customFormat="1" ht="30" customHeight="1" x14ac:dyDescent="0.25">
      <c r="A131" s="193"/>
      <c r="B131" s="179" t="s">
        <v>1117</v>
      </c>
    </row>
    <row r="132" spans="1:2" s="185" customFormat="1" ht="21.75" customHeight="1" x14ac:dyDescent="0.25">
      <c r="A132" s="193"/>
      <c r="B132" s="179" t="s">
        <v>1118</v>
      </c>
    </row>
    <row r="133" spans="1:2" s="185" customFormat="1" ht="21.75" customHeight="1" x14ac:dyDescent="0.25">
      <c r="A133" s="193"/>
      <c r="B133" s="179" t="s">
        <v>1119</v>
      </c>
    </row>
    <row r="134" spans="1:2" s="185" customFormat="1" ht="28.5" customHeight="1" x14ac:dyDescent="0.25">
      <c r="A134" s="193"/>
      <c r="B134" s="179" t="s">
        <v>1120</v>
      </c>
    </row>
    <row r="135" spans="1:2" s="185" customFormat="1" ht="21.75" customHeight="1" x14ac:dyDescent="0.25">
      <c r="A135" s="193"/>
      <c r="B135" s="179" t="s">
        <v>1121</v>
      </c>
    </row>
    <row r="136" spans="1:2" s="185" customFormat="1" ht="33" customHeight="1" x14ac:dyDescent="0.25">
      <c r="A136" s="193"/>
      <c r="B136" s="179" t="s">
        <v>1122</v>
      </c>
    </row>
    <row r="137" spans="1:2" s="185" customFormat="1" ht="27" customHeight="1" x14ac:dyDescent="0.25">
      <c r="A137" s="193"/>
      <c r="B137" s="179" t="s">
        <v>1123</v>
      </c>
    </row>
    <row r="138" spans="1:2" s="185" customFormat="1" ht="21.75" customHeight="1" x14ac:dyDescent="0.25">
      <c r="A138" s="193"/>
      <c r="B138" s="179" t="s">
        <v>1124</v>
      </c>
    </row>
    <row r="139" spans="1:2" s="185" customFormat="1" ht="21.75" customHeight="1" x14ac:dyDescent="0.25">
      <c r="A139" s="193"/>
      <c r="B139" s="179" t="s">
        <v>1125</v>
      </c>
    </row>
    <row r="140" spans="1:2" s="185" customFormat="1" ht="21.75" customHeight="1" x14ac:dyDescent="0.25">
      <c r="A140" s="193"/>
      <c r="B140" s="179" t="s">
        <v>1114</v>
      </c>
    </row>
    <row r="141" spans="1:2" s="185" customFormat="1" ht="21.75" customHeight="1" x14ac:dyDescent="0.25">
      <c r="A141" s="193"/>
      <c r="B141" s="179" t="s">
        <v>975</v>
      </c>
    </row>
    <row r="142" spans="1:2" s="185" customFormat="1" ht="21.75" customHeight="1" x14ac:dyDescent="0.25">
      <c r="A142" s="193"/>
      <c r="B142" s="179" t="s">
        <v>1113</v>
      </c>
    </row>
    <row r="143" spans="1:2" s="185" customFormat="1" ht="21.75" customHeight="1" x14ac:dyDescent="0.25">
      <c r="A143" s="193"/>
      <c r="B143" s="179" t="s">
        <v>810</v>
      </c>
    </row>
    <row r="144" spans="1:2" s="185" customFormat="1" ht="21.75" customHeight="1" x14ac:dyDescent="0.25">
      <c r="A144" s="193"/>
      <c r="B144" s="179" t="s">
        <v>1126</v>
      </c>
    </row>
    <row r="145" spans="1:2" s="185" customFormat="1" ht="30" customHeight="1" x14ac:dyDescent="0.25">
      <c r="A145" s="193"/>
      <c r="B145" s="179" t="s">
        <v>1127</v>
      </c>
    </row>
    <row r="146" spans="1:2" s="185" customFormat="1" ht="21.75" customHeight="1" x14ac:dyDescent="0.25">
      <c r="A146" s="193"/>
      <c r="B146" s="179" t="s">
        <v>1128</v>
      </c>
    </row>
    <row r="147" spans="1:2" s="185" customFormat="1" ht="21.75" customHeight="1" x14ac:dyDescent="0.25">
      <c r="A147" s="193"/>
      <c r="B147" s="179" t="s">
        <v>1129</v>
      </c>
    </row>
    <row r="148" spans="1:2" s="185" customFormat="1" ht="48.75" customHeight="1" x14ac:dyDescent="0.25">
      <c r="A148" s="193"/>
      <c r="B148" s="179" t="s">
        <v>1130</v>
      </c>
    </row>
    <row r="149" spans="1:2" s="185" customFormat="1" ht="18" customHeight="1" x14ac:dyDescent="0.25">
      <c r="A149" s="207" t="s">
        <v>1020</v>
      </c>
      <c r="B149" s="207"/>
    </row>
    <row r="150" spans="1:2" s="185" customFormat="1" x14ac:dyDescent="0.25">
      <c r="A150" s="193"/>
      <c r="B150" s="179" t="s">
        <v>1131</v>
      </c>
    </row>
    <row r="151" spans="1:2" s="185" customFormat="1" ht="33.75" customHeight="1" x14ac:dyDescent="0.25">
      <c r="A151" s="193"/>
      <c r="B151" s="179" t="s">
        <v>1132</v>
      </c>
    </row>
    <row r="152" spans="1:2" s="185" customFormat="1" ht="30" x14ac:dyDescent="0.25">
      <c r="A152" s="193"/>
      <c r="B152" s="179" t="s">
        <v>1135</v>
      </c>
    </row>
    <row r="153" spans="1:2" s="185" customFormat="1" x14ac:dyDescent="0.25">
      <c r="A153" s="193"/>
      <c r="B153" s="179" t="s">
        <v>1133</v>
      </c>
    </row>
    <row r="154" spans="1:2" s="185" customFormat="1" x14ac:dyDescent="0.25">
      <c r="A154" s="193"/>
      <c r="B154" s="179" t="s">
        <v>1134</v>
      </c>
    </row>
    <row r="155" spans="1:2" s="185" customFormat="1" x14ac:dyDescent="0.25">
      <c r="A155" s="193"/>
      <c r="B155" s="179" t="s">
        <v>1017</v>
      </c>
    </row>
    <row r="156" spans="1:2" s="185" customFormat="1" x14ac:dyDescent="0.25">
      <c r="A156" s="193"/>
      <c r="B156" s="179" t="s">
        <v>983</v>
      </c>
    </row>
    <row r="157" spans="1:2" s="185" customFormat="1" x14ac:dyDescent="0.25">
      <c r="A157" s="210"/>
      <c r="B157" s="211" t="s">
        <v>1153</v>
      </c>
    </row>
    <row r="158" spans="1:2" s="185" customFormat="1" x14ac:dyDescent="0.25">
      <c r="A158" s="210"/>
      <c r="B158" s="211" t="s">
        <v>1154</v>
      </c>
    </row>
    <row r="159" spans="1:2" s="185" customFormat="1" x14ac:dyDescent="0.25">
      <c r="A159" s="210"/>
      <c r="B159" s="211" t="s">
        <v>1155</v>
      </c>
    </row>
    <row r="160" spans="1:2" s="185" customFormat="1" x14ac:dyDescent="0.25">
      <c r="A160" s="210"/>
      <c r="B160" s="211" t="s">
        <v>1156</v>
      </c>
    </row>
    <row r="161" spans="1:2" s="185" customFormat="1" x14ac:dyDescent="0.25">
      <c r="A161" s="210"/>
      <c r="B161" s="211" t="s">
        <v>1157</v>
      </c>
    </row>
    <row r="162" spans="1:2" s="185" customFormat="1" ht="33" customHeight="1" x14ac:dyDescent="0.25">
      <c r="A162" s="193"/>
      <c r="B162" s="179" t="s">
        <v>1136</v>
      </c>
    </row>
    <row r="163" spans="1:2" s="185" customFormat="1" ht="33" customHeight="1" x14ac:dyDescent="0.25">
      <c r="A163" s="193"/>
      <c r="B163" s="179" t="s">
        <v>1137</v>
      </c>
    </row>
    <row r="164" spans="1:2" s="185" customFormat="1" ht="33" customHeight="1" x14ac:dyDescent="0.25">
      <c r="A164" s="193"/>
      <c r="B164" s="179" t="s">
        <v>1138</v>
      </c>
    </row>
    <row r="165" spans="1:2" s="185" customFormat="1" ht="48.75" customHeight="1" x14ac:dyDescent="0.25">
      <c r="A165" s="193"/>
      <c r="B165" s="179" t="s">
        <v>1139</v>
      </c>
    </row>
    <row r="166" spans="1:2" s="185" customFormat="1" ht="33.75" customHeight="1" x14ac:dyDescent="0.25">
      <c r="A166" s="193"/>
      <c r="B166" s="179" t="s">
        <v>1140</v>
      </c>
    </row>
    <row r="167" spans="1:2" s="185" customFormat="1" ht="21" customHeight="1" x14ac:dyDescent="0.25">
      <c r="A167" s="193"/>
      <c r="B167" s="179" t="s">
        <v>1141</v>
      </c>
    </row>
    <row r="168" spans="1:2" s="185" customFormat="1" ht="21" customHeight="1" x14ac:dyDescent="0.25">
      <c r="A168" s="193"/>
      <c r="B168" s="179" t="s">
        <v>1142</v>
      </c>
    </row>
    <row r="169" spans="1:2" s="185" customFormat="1" ht="21" customHeight="1" x14ac:dyDescent="0.25">
      <c r="A169" s="193"/>
      <c r="B169" s="179" t="s">
        <v>1143</v>
      </c>
    </row>
    <row r="170" spans="1:2" s="185" customFormat="1" ht="21" customHeight="1" x14ac:dyDescent="0.25">
      <c r="A170" s="193"/>
      <c r="B170" s="179" t="s">
        <v>1144</v>
      </c>
    </row>
    <row r="171" spans="1:2" s="185" customFormat="1" ht="21" customHeight="1" x14ac:dyDescent="0.25">
      <c r="A171" s="193"/>
      <c r="B171" s="179" t="s">
        <v>1145</v>
      </c>
    </row>
    <row r="172" spans="1:2" s="185" customFormat="1" ht="21" customHeight="1" x14ac:dyDescent="0.25">
      <c r="A172" s="193"/>
      <c r="B172" s="179" t="s">
        <v>1146</v>
      </c>
    </row>
    <row r="173" spans="1:2" s="185" customFormat="1" ht="21" customHeight="1" x14ac:dyDescent="0.25">
      <c r="A173" s="193"/>
      <c r="B173" s="179" t="s">
        <v>1147</v>
      </c>
    </row>
    <row r="174" spans="1:2" s="185" customFormat="1" ht="21" customHeight="1" x14ac:dyDescent="0.25">
      <c r="A174" s="193"/>
      <c r="B174" s="179" t="s">
        <v>1148</v>
      </c>
    </row>
    <row r="175" spans="1:2" s="185" customFormat="1" ht="21" customHeight="1" x14ac:dyDescent="0.25">
      <c r="A175" s="193"/>
      <c r="B175" s="179" t="s">
        <v>1149</v>
      </c>
    </row>
    <row r="176" spans="1:2" s="185" customFormat="1" ht="21" customHeight="1" x14ac:dyDescent="0.25">
      <c r="A176" s="193"/>
      <c r="B176" s="179" t="s">
        <v>1150</v>
      </c>
    </row>
    <row r="177" spans="1:2" s="185" customFormat="1" ht="21" customHeight="1" x14ac:dyDescent="0.25">
      <c r="A177" s="193"/>
      <c r="B177" s="179" t="s">
        <v>1151</v>
      </c>
    </row>
    <row r="178" spans="1:2" s="185" customFormat="1" ht="21" customHeight="1" x14ac:dyDescent="0.25">
      <c r="A178" s="193"/>
      <c r="B178" s="179" t="s">
        <v>1152</v>
      </c>
    </row>
    <row r="179" spans="1:2" s="185" customFormat="1" x14ac:dyDescent="0.25">
      <c r="A179" s="201"/>
      <c r="B179" s="201"/>
    </row>
    <row r="180" spans="1:2" s="185" customFormat="1" x14ac:dyDescent="0.25">
      <c r="A180" s="188"/>
      <c r="B180" s="188"/>
    </row>
    <row r="181" spans="1:2" s="185" customFormat="1" x14ac:dyDescent="0.25">
      <c r="A181" s="188"/>
      <c r="B181" s="188"/>
    </row>
    <row r="182" spans="1:2" s="185" customFormat="1" x14ac:dyDescent="0.25">
      <c r="A182" s="188"/>
      <c r="B182" s="188"/>
    </row>
    <row r="183" spans="1:2" s="185" customFormat="1" x14ac:dyDescent="0.25">
      <c r="A183" s="188"/>
      <c r="B183" s="188"/>
    </row>
    <row r="184" spans="1:2" s="185" customFormat="1" x14ac:dyDescent="0.25">
      <c r="A184" s="188"/>
      <c r="B184" s="188"/>
    </row>
    <row r="185" spans="1:2" s="185" customFormat="1" x14ac:dyDescent="0.25">
      <c r="A185" s="188"/>
      <c r="B185" s="188"/>
    </row>
    <row r="186" spans="1:2" s="185" customFormat="1" x14ac:dyDescent="0.25">
      <c r="A186" s="188"/>
      <c r="B186" s="188"/>
    </row>
    <row r="187" spans="1:2" s="185" customFormat="1" x14ac:dyDescent="0.25">
      <c r="A187" s="188"/>
      <c r="B187" s="188"/>
    </row>
    <row r="188" spans="1:2" s="185" customFormat="1" x14ac:dyDescent="0.25">
      <c r="A188" s="188"/>
      <c r="B188" s="188"/>
    </row>
    <row r="189" spans="1:2" s="185" customFormat="1" x14ac:dyDescent="0.25">
      <c r="A189" s="188"/>
      <c r="B189" s="188"/>
    </row>
    <row r="190" spans="1:2" s="185" customFormat="1" x14ac:dyDescent="0.25">
      <c r="A190" s="188"/>
      <c r="B190" s="188"/>
    </row>
    <row r="191" spans="1:2" s="185" customFormat="1" x14ac:dyDescent="0.25">
      <c r="A191" s="188"/>
      <c r="B191" s="188"/>
    </row>
    <row r="192" spans="1:2" s="185" customFormat="1" x14ac:dyDescent="0.25">
      <c r="A192" s="188"/>
      <c r="B192" s="188"/>
    </row>
    <row r="193" spans="1:2" s="185" customFormat="1" x14ac:dyDescent="0.25">
      <c r="A193" s="188"/>
      <c r="B193" s="188"/>
    </row>
    <row r="194" spans="1:2" s="185" customFormat="1" x14ac:dyDescent="0.25">
      <c r="A194" s="188"/>
      <c r="B194" s="188"/>
    </row>
    <row r="195" spans="1:2" s="185" customFormat="1" x14ac:dyDescent="0.25">
      <c r="A195" s="188"/>
      <c r="B195" s="188"/>
    </row>
  </sheetData>
  <sheetProtection password="D024" sheet="1" objects="1" scenarios="1"/>
  <hyperlinks>
    <hyperlink ref="B18" r:id="rId1"/>
    <hyperlink ref="B6" r:id="rId2"/>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126</vt:i4>
      </vt:variant>
    </vt:vector>
  </HeadingPairs>
  <TitlesOfParts>
    <vt:vector size="131" baseType="lpstr">
      <vt:lpstr>Vkladani_dat</vt:lpstr>
      <vt:lpstr>Tisk_Kult</vt:lpstr>
      <vt:lpstr>Kopirovani</vt:lpstr>
      <vt:lpstr>Definice</vt:lpstr>
      <vt:lpstr>Pokyny</vt:lpstr>
      <vt:lpstr>Vkladani_dat!_ftn1</vt:lpstr>
      <vt:lpstr>Vkladani_dat!_ftn2</vt:lpstr>
      <vt:lpstr>Vkladani_dat!_ftn3</vt:lpstr>
      <vt:lpstr>Vkladani_dat!_Toc326153052</vt:lpstr>
      <vt:lpstr>Vkladani_dat!_Toc326153053</vt:lpstr>
      <vt:lpstr>Vkladani_dat!_Toc326153054</vt:lpstr>
      <vt:lpstr>Definice!Def_01</vt:lpstr>
      <vt:lpstr>Definice!Def_02</vt:lpstr>
      <vt:lpstr>Definice!Def_03</vt:lpstr>
      <vt:lpstr>Definice!Def_04</vt:lpstr>
      <vt:lpstr>Definice!Def_05</vt:lpstr>
      <vt:lpstr>Definice!Def_06</vt:lpstr>
      <vt:lpstr>Definice!Def_07</vt:lpstr>
      <vt:lpstr>Definice!Def_08</vt:lpstr>
      <vt:lpstr>Definice!Def_09</vt:lpstr>
      <vt:lpstr>Definice!Def_10</vt:lpstr>
      <vt:lpstr>Definice!Def_100</vt:lpstr>
      <vt:lpstr>Definice!Def_101</vt:lpstr>
      <vt:lpstr>Definice!Def_102</vt:lpstr>
      <vt:lpstr>Definice!Def_103</vt:lpstr>
      <vt:lpstr>Definice!Def_104</vt:lpstr>
      <vt:lpstr>Definice!Def_105</vt:lpstr>
      <vt:lpstr>Definice!Def_106</vt:lpstr>
      <vt:lpstr>Definice!Def_107</vt:lpstr>
      <vt:lpstr>Definice!Def_108</vt:lpstr>
      <vt:lpstr>Definice!Def_109</vt:lpstr>
      <vt:lpstr>Definice!Def_11</vt:lpstr>
      <vt:lpstr>Definice!Def_110</vt:lpstr>
      <vt:lpstr>Definice!Def_111</vt:lpstr>
      <vt:lpstr>Definice!Def_112</vt:lpstr>
      <vt:lpstr>Definice!Def_113</vt:lpstr>
      <vt:lpstr>Definice!Def_114</vt:lpstr>
      <vt:lpstr>Definice!Def_115</vt:lpstr>
      <vt:lpstr>Definice!Def_116</vt:lpstr>
      <vt:lpstr>Definice!Def_12</vt:lpstr>
      <vt:lpstr>Definice!Def_13</vt:lpstr>
      <vt:lpstr>Definice!Def_14</vt:lpstr>
      <vt:lpstr>Definice!Def_15</vt:lpstr>
      <vt:lpstr>Definice!Def_16</vt:lpstr>
      <vt:lpstr>Definice!Def_17</vt:lpstr>
      <vt:lpstr>Definice!Def_18</vt:lpstr>
      <vt:lpstr>Definice!Def_19</vt:lpstr>
      <vt:lpstr>Definice!Def_20</vt:lpstr>
      <vt:lpstr>Definice!Def_21</vt:lpstr>
      <vt:lpstr>Definice!Def_22</vt:lpstr>
      <vt:lpstr>Definice!Def_23</vt:lpstr>
      <vt:lpstr>Definice!Def_24</vt:lpstr>
      <vt:lpstr>Definice!Def_25</vt:lpstr>
      <vt:lpstr>Definice!Def_26</vt:lpstr>
      <vt:lpstr>Definice!Def_27</vt:lpstr>
      <vt:lpstr>Definice!Def_28</vt:lpstr>
      <vt:lpstr>Definice!Def_29</vt:lpstr>
      <vt:lpstr>Definice!Def_30</vt:lpstr>
      <vt:lpstr>Definice!Def_31</vt:lpstr>
      <vt:lpstr>Definice!Def_32</vt:lpstr>
      <vt:lpstr>Definice!Def_33</vt:lpstr>
      <vt:lpstr>Definice!Def_34</vt:lpstr>
      <vt:lpstr>Definice!Def_35</vt:lpstr>
      <vt:lpstr>Definice!Def_36</vt:lpstr>
      <vt:lpstr>Definice!Def_37</vt:lpstr>
      <vt:lpstr>Definice!Def_38</vt:lpstr>
      <vt:lpstr>Definice!Def_39</vt:lpstr>
      <vt:lpstr>Definice!Def_40</vt:lpstr>
      <vt:lpstr>Definice!Def_41</vt:lpstr>
      <vt:lpstr>Definice!Def_42</vt:lpstr>
      <vt:lpstr>Definice!Def_43</vt:lpstr>
      <vt:lpstr>Definice!Def_44</vt:lpstr>
      <vt:lpstr>Definice!Def_45</vt:lpstr>
      <vt:lpstr>Definice!Def_46</vt:lpstr>
      <vt:lpstr>Definice!Def_47</vt:lpstr>
      <vt:lpstr>Definice!Def_48</vt:lpstr>
      <vt:lpstr>Definice!Def_49</vt:lpstr>
      <vt:lpstr>Definice!Def_50</vt:lpstr>
      <vt:lpstr>Definice!Def_51</vt:lpstr>
      <vt:lpstr>Definice!Def_52</vt:lpstr>
      <vt:lpstr>Definice!Def_53</vt:lpstr>
      <vt:lpstr>Definice!Def_54</vt:lpstr>
      <vt:lpstr>Definice!Def_55</vt:lpstr>
      <vt:lpstr>Definice!Def_56</vt:lpstr>
      <vt:lpstr>Definice!Def_57</vt:lpstr>
      <vt:lpstr>Definice!Def_58</vt:lpstr>
      <vt:lpstr>Definice!Def_59</vt:lpstr>
      <vt:lpstr>Definice!Def_60</vt:lpstr>
      <vt:lpstr>Definice!Def_61</vt:lpstr>
      <vt:lpstr>Definice!Def_62</vt:lpstr>
      <vt:lpstr>Definice!Def_63</vt:lpstr>
      <vt:lpstr>Definice!Def_64</vt:lpstr>
      <vt:lpstr>Definice!Def_65</vt:lpstr>
      <vt:lpstr>Definice!Def_66</vt:lpstr>
      <vt:lpstr>Definice!Def_67</vt:lpstr>
      <vt:lpstr>Definice!Def_68</vt:lpstr>
      <vt:lpstr>Definice!Def_69</vt:lpstr>
      <vt:lpstr>Definice!Def_70</vt:lpstr>
      <vt:lpstr>Definice!Def_71</vt:lpstr>
      <vt:lpstr>Definice!Def_72</vt:lpstr>
      <vt:lpstr>Definice!Def_73</vt:lpstr>
      <vt:lpstr>Definice!Def_74</vt:lpstr>
      <vt:lpstr>Definice!Def_75</vt:lpstr>
      <vt:lpstr>Definice!Def_76</vt:lpstr>
      <vt:lpstr>Definice!Def_77</vt:lpstr>
      <vt:lpstr>Definice!Def_78</vt:lpstr>
      <vt:lpstr>Definice!Def_79</vt:lpstr>
      <vt:lpstr>Definice!Def_80</vt:lpstr>
      <vt:lpstr>Definice!Def_81</vt:lpstr>
      <vt:lpstr>Definice!Def_82</vt:lpstr>
      <vt:lpstr>Definice!Def_83</vt:lpstr>
      <vt:lpstr>Definice!Def_84</vt:lpstr>
      <vt:lpstr>Definice!Def_85</vt:lpstr>
      <vt:lpstr>Definice!Def_86</vt:lpstr>
      <vt:lpstr>Definice!Def_87</vt:lpstr>
      <vt:lpstr>Definice!Def_88</vt:lpstr>
      <vt:lpstr>Definice!Def_89</vt:lpstr>
      <vt:lpstr>Definice!Def_90</vt:lpstr>
      <vt:lpstr>Definice!Def_91</vt:lpstr>
      <vt:lpstr>Definice!Def_92</vt:lpstr>
      <vt:lpstr>Definice!Def_93</vt:lpstr>
      <vt:lpstr>Definice!Def_94</vt:lpstr>
      <vt:lpstr>Definice!Def_95</vt:lpstr>
      <vt:lpstr>Definice!Def_96</vt:lpstr>
      <vt:lpstr>Definice!Def_98</vt:lpstr>
      <vt:lpstr>Definice!Def_99</vt:lpstr>
      <vt:lpstr>Kopirovani!Názvy_tisku</vt:lpstr>
      <vt:lpstr>Tisk_Kult!Oblast_tisku</vt:lpstr>
      <vt:lpstr>Vkladani_dat!Oblast_tisku</vt:lpstr>
      <vt:lpstr>Tisk_Kult!OLE_LINK1</vt:lpstr>
      <vt:lpstr>Pokyny!Ř0414</vt:lpstr>
    </vt:vector>
  </TitlesOfParts>
  <Company>National Library CR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Macháčková Lucie</dc:creator>
  <cp:lastModifiedBy>Semrád Jaro</cp:lastModifiedBy>
  <cp:lastPrinted>2024-11-22T17:57:33Z</cp:lastPrinted>
  <dcterms:created xsi:type="dcterms:W3CDTF">2020-09-24T11:01:21Z</dcterms:created>
  <dcterms:modified xsi:type="dcterms:W3CDTF">2025-03-20T20:46:05Z</dcterms:modified>
</cp:coreProperties>
</file>