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D024" lockStructure="1"/>
  <bookViews>
    <workbookView xWindow="-15" yWindow="6450" windowWidth="25230" windowHeight="6510"/>
  </bookViews>
  <sheets>
    <sheet name="Vkladani_dat" sheetId="5" r:id="rId1"/>
    <sheet name="Tisk_Kult" sheetId="12" r:id="rId2"/>
    <sheet name="Kopirovani" sheetId="14" r:id="rId3"/>
    <sheet name="Definice" sheetId="17" r:id="rId4"/>
    <sheet name="Pokyny" sheetId="18" r:id="rId5"/>
  </sheets>
  <definedNames>
    <definedName name="_ftn1" localSheetId="0">Vkladani_dat!$A$50</definedName>
    <definedName name="_ftn2" localSheetId="0">Vkladani_dat!$A$51</definedName>
    <definedName name="_ftn3" localSheetId="0">Vkladani_dat!$A$52</definedName>
    <definedName name="_ftnref1" localSheetId="0">Vkladani_dat!#REF!</definedName>
    <definedName name="_ftnref2" localSheetId="0">Vkladani_dat!#REF!</definedName>
    <definedName name="_ftnref3" localSheetId="0">Vkladani_dat!#REF!</definedName>
    <definedName name="_Toc184593579" localSheetId="3">Definice!#REF!</definedName>
    <definedName name="_Toc326153052" localSheetId="0">Vkladani_dat!$A$15</definedName>
    <definedName name="_Toc326153053" localSheetId="0">Vkladani_dat!$A$36</definedName>
    <definedName name="_Toc326153054" localSheetId="0">Vkladani_dat!$A$49</definedName>
    <definedName name="Def_01" localSheetId="3">Definice!$A$5</definedName>
    <definedName name="Def_02" localSheetId="3">Definice!$A$6</definedName>
    <definedName name="Def_03" localSheetId="3">Definice!$A$9</definedName>
    <definedName name="Def_04" localSheetId="3">Definice!$A$10</definedName>
    <definedName name="Def_05" localSheetId="3">Definice!$A$11</definedName>
    <definedName name="Def_06" localSheetId="3">Definice!$A$12</definedName>
    <definedName name="Def_07" localSheetId="3">Definice!$A$13</definedName>
    <definedName name="Def_08" localSheetId="3">Definice!$A$14</definedName>
    <definedName name="Def_09" localSheetId="3">Definice!$A$15</definedName>
    <definedName name="Def_10" localSheetId="3">Definice!$A$16</definedName>
    <definedName name="Def_100" localSheetId="3">Definice!$A$161</definedName>
    <definedName name="Def_101" localSheetId="3">Definice!$A$168</definedName>
    <definedName name="Def_102" localSheetId="3">Definice!$A$169</definedName>
    <definedName name="Def_103" localSheetId="3">Definice!$A$170</definedName>
    <definedName name="Def_104" localSheetId="3">Definice!$A$171</definedName>
    <definedName name="Def_105" localSheetId="3">Definice!$A$172</definedName>
    <definedName name="Def_106" localSheetId="3">Definice!$A$173</definedName>
    <definedName name="Def_107" localSheetId="3">Definice!$A$174</definedName>
    <definedName name="Def_108" localSheetId="3">Definice!$A$175</definedName>
    <definedName name="Def_109" localSheetId="3">Definice!$A$176</definedName>
    <definedName name="Def_11" localSheetId="3">Definice!$A$17</definedName>
    <definedName name="Def_110" localSheetId="3">Definice!$A$177</definedName>
    <definedName name="Def_111" localSheetId="3">Definice!$A$178</definedName>
    <definedName name="Def_112" localSheetId="3">Definice!$A$181</definedName>
    <definedName name="Def_113" localSheetId="3">Definice!$A$182</definedName>
    <definedName name="Def_114" localSheetId="3">Definice!$A$183</definedName>
    <definedName name="Def_115" localSheetId="3">Definice!$A$184</definedName>
    <definedName name="Def_116" localSheetId="3">Definice!$A$185</definedName>
    <definedName name="Def_12" localSheetId="3">Definice!$A$18</definedName>
    <definedName name="Def_13" localSheetId="3">Definice!$A$19</definedName>
    <definedName name="Def_14" localSheetId="3">Definice!$A$20</definedName>
    <definedName name="Def_15" localSheetId="3">Definice!$A$21</definedName>
    <definedName name="Def_16" localSheetId="3">Definice!$A$22</definedName>
    <definedName name="Def_17" localSheetId="3">Definice!$A$24</definedName>
    <definedName name="Def_18" localSheetId="3">Definice!$A$25</definedName>
    <definedName name="Def_19" localSheetId="3">Definice!$A$26</definedName>
    <definedName name="Def_20" localSheetId="3">Definice!$A$27</definedName>
    <definedName name="Def_21" localSheetId="3">Definice!$A$29</definedName>
    <definedName name="Def_22" localSheetId="3">Definice!$A$31</definedName>
    <definedName name="Def_23" localSheetId="3">Definice!$A$32</definedName>
    <definedName name="Def_24" localSheetId="3">Definice!$A$34</definedName>
    <definedName name="Def_25" localSheetId="3">Definice!$A$35</definedName>
    <definedName name="Def_26" localSheetId="3">Definice!$A$36</definedName>
    <definedName name="Def_27" localSheetId="3">Definice!$A$44</definedName>
    <definedName name="Def_28" localSheetId="3">Definice!$A$45</definedName>
    <definedName name="Def_29" localSheetId="3">Definice!$A$47</definedName>
    <definedName name="Def_30" localSheetId="3">Definice!$A$49</definedName>
    <definedName name="Def_31" localSheetId="3">Definice!$A$51</definedName>
    <definedName name="Def_32" localSheetId="3">Definice!$A$53</definedName>
    <definedName name="Def_33" localSheetId="3">Definice!$A$58</definedName>
    <definedName name="Def_34" localSheetId="3">Definice!$A$59</definedName>
    <definedName name="Def_35" localSheetId="3">Definice!$A$61</definedName>
    <definedName name="Def_36" localSheetId="3">Definice!$A$63</definedName>
    <definedName name="Def_37" localSheetId="3">Definice!$A$66</definedName>
    <definedName name="Def_38" localSheetId="3">Definice!$A$67</definedName>
    <definedName name="Def_39" localSheetId="3">Definice!$A$70</definedName>
    <definedName name="Def_40" localSheetId="3">Definice!$A$71</definedName>
    <definedName name="Def_41" localSheetId="3">Definice!$A$73</definedName>
    <definedName name="Def_42" localSheetId="3">Definice!$A$77</definedName>
    <definedName name="Def_43" localSheetId="3">Definice!$A$78</definedName>
    <definedName name="Def_44" localSheetId="3">Definice!$A$79</definedName>
    <definedName name="Def_45" localSheetId="3">Definice!$A$80</definedName>
    <definedName name="Def_46" localSheetId="3">Definice!$A$81</definedName>
    <definedName name="Def_47" localSheetId="3">Definice!$A$82</definedName>
    <definedName name="Def_48" localSheetId="3">Definice!$A$83</definedName>
    <definedName name="Def_49" localSheetId="3">Definice!$A$85</definedName>
    <definedName name="Def_50" localSheetId="3">Definice!$A$86</definedName>
    <definedName name="Def_51" localSheetId="3">Definice!$A$87</definedName>
    <definedName name="Def_52" localSheetId="3">Definice!$A$89</definedName>
    <definedName name="Def_53" localSheetId="3">Definice!$A$90</definedName>
    <definedName name="Def_54" localSheetId="3">Definice!$A$92</definedName>
    <definedName name="Def_55" localSheetId="3">Definice!$A$93</definedName>
    <definedName name="Def_56" localSheetId="3">Definice!$A$94</definedName>
    <definedName name="Def_57" localSheetId="3">Definice!$A$95</definedName>
    <definedName name="Def_58" localSheetId="3">Definice!$A$98</definedName>
    <definedName name="Def_59" localSheetId="3">Definice!$A$100</definedName>
    <definedName name="Def_60" localSheetId="3">Definice!$A$102</definedName>
    <definedName name="Def_61" localSheetId="3">Definice!$A$105</definedName>
    <definedName name="Def_62" localSheetId="3">Definice!$A$106</definedName>
    <definedName name="Def_63" localSheetId="3">Definice!$A$107</definedName>
    <definedName name="Def_64" localSheetId="3">Definice!$A$108</definedName>
    <definedName name="Def_65" localSheetId="3">Definice!$A$109</definedName>
    <definedName name="Def_66" localSheetId="3">Definice!$A$110</definedName>
    <definedName name="Def_67" localSheetId="3">Definice!$A$112</definedName>
    <definedName name="Def_68" localSheetId="3">Definice!$A$114</definedName>
    <definedName name="Def_69" localSheetId="3">Definice!$A$115</definedName>
    <definedName name="Def_70" localSheetId="3">Definice!$A$116</definedName>
    <definedName name="Def_71" localSheetId="3">Definice!$A$126</definedName>
    <definedName name="Def_72" localSheetId="3">Definice!$A$129</definedName>
    <definedName name="Def_73" localSheetId="3">Definice!$A$130</definedName>
    <definedName name="Def_74" localSheetId="3">Definice!$A$131</definedName>
    <definedName name="Def_75" localSheetId="3">Definice!$A$132</definedName>
    <definedName name="Def_76" localSheetId="3">Definice!$A$133</definedName>
    <definedName name="Def_77" localSheetId="3">Definice!$A$134</definedName>
    <definedName name="Def_78" localSheetId="3">Definice!$A$135</definedName>
    <definedName name="Def_79" localSheetId="3">Definice!$A$136</definedName>
    <definedName name="Def_80" localSheetId="3">Definice!$A$139</definedName>
    <definedName name="Def_81" localSheetId="3">Definice!$A$140</definedName>
    <definedName name="Def_82" localSheetId="3">Definice!$A$141</definedName>
    <definedName name="Def_83" localSheetId="3">Definice!$A$142</definedName>
    <definedName name="Def_84" localSheetId="3">Definice!$A$143</definedName>
    <definedName name="Def_85" localSheetId="3">Definice!$A$144</definedName>
    <definedName name="Def_86" localSheetId="3">Definice!$A$145</definedName>
    <definedName name="Def_87" localSheetId="3">Definice!$A$146</definedName>
    <definedName name="Def_88" localSheetId="3">Definice!$A$147</definedName>
    <definedName name="Def_89" localSheetId="3">Definice!$A$148</definedName>
    <definedName name="Def_90" localSheetId="3">Definice!$A$149</definedName>
    <definedName name="Def_91" localSheetId="3">Definice!$A$151</definedName>
    <definedName name="Def_92" localSheetId="3">Definice!$A$152</definedName>
    <definedName name="Def_93" localSheetId="3">Definice!$A$153</definedName>
    <definedName name="Def_94" localSheetId="3">Definice!$A$154</definedName>
    <definedName name="Def_95" localSheetId="3">Definice!$A$155</definedName>
    <definedName name="Def_96" localSheetId="3">Definice!$A$156</definedName>
    <definedName name="Def_97" localSheetId="3">Definice!#REF!</definedName>
    <definedName name="Def_98" localSheetId="3">Definice!$A$159</definedName>
    <definedName name="Def_99" localSheetId="3">Definice!$A$160</definedName>
    <definedName name="_xlnm.Print_Titles" localSheetId="2">Kopirovani!$2:$2</definedName>
    <definedName name="_xlnm.Print_Area" localSheetId="1">Tisk_Kult!$A$1:$AH$248</definedName>
    <definedName name="_xlnm.Print_Area" localSheetId="0">Vkladani_dat!$A$1:$I$176</definedName>
    <definedName name="OLE_LINK1" localSheetId="1">Tisk_Kult!$Q$188</definedName>
    <definedName name="Ř0414" localSheetId="4">Pokyny!$A$84</definedName>
  </definedNames>
  <calcPr calcId="145621"/>
</workbook>
</file>

<file path=xl/calcChain.xml><?xml version="1.0" encoding="utf-8"?>
<calcChain xmlns="http://schemas.openxmlformats.org/spreadsheetml/2006/main">
  <c r="I79" i="5" l="1"/>
  <c r="I78" i="5"/>
  <c r="I131" i="5"/>
  <c r="I129" i="5"/>
  <c r="I127" i="5"/>
  <c r="L218" i="12"/>
  <c r="L213" i="12"/>
  <c r="L211" i="12"/>
  <c r="L209" i="12"/>
  <c r="L207" i="12"/>
  <c r="L204" i="12"/>
  <c r="L202" i="12"/>
  <c r="L199" i="12"/>
  <c r="L197" i="12"/>
  <c r="L194" i="12"/>
  <c r="L191" i="12"/>
  <c r="L189" i="12"/>
  <c r="L185" i="12"/>
  <c r="L177" i="12"/>
  <c r="L173" i="12"/>
  <c r="L170" i="12"/>
  <c r="L167" i="12"/>
  <c r="L164" i="12"/>
  <c r="L162" i="12"/>
  <c r="L159" i="12"/>
  <c r="L157" i="12"/>
  <c r="L155" i="12"/>
  <c r="L151" i="12"/>
  <c r="L149" i="12"/>
  <c r="L147" i="12"/>
  <c r="L145" i="12"/>
  <c r="L135" i="12"/>
  <c r="N132" i="12"/>
  <c r="L132" i="12"/>
  <c r="L130" i="12"/>
  <c r="L127" i="12"/>
  <c r="L125" i="12"/>
  <c r="L123" i="12"/>
  <c r="L121" i="12"/>
  <c r="L117" i="12"/>
  <c r="L114" i="12"/>
  <c r="L111" i="12"/>
  <c r="AE96" i="12"/>
  <c r="AE95" i="12"/>
  <c r="AE92" i="12"/>
  <c r="AE89" i="12"/>
  <c r="AE86" i="12"/>
  <c r="AE83" i="12"/>
  <c r="AE80" i="12"/>
  <c r="AE77" i="12"/>
  <c r="AE75" i="12"/>
  <c r="AE73" i="12"/>
  <c r="AE71" i="12"/>
  <c r="AE68" i="12"/>
  <c r="AE59" i="12"/>
  <c r="AE57" i="12"/>
  <c r="AE55" i="12"/>
  <c r="AE53" i="12"/>
  <c r="AE51" i="12"/>
  <c r="AE49" i="12"/>
  <c r="AE47" i="12"/>
  <c r="AE45" i="12"/>
  <c r="AE43" i="12"/>
  <c r="AE41" i="12"/>
  <c r="AE39" i="12"/>
  <c r="AE38" i="12"/>
  <c r="AE36" i="12"/>
  <c r="AE34" i="12"/>
  <c r="AE32" i="12"/>
  <c r="D138" i="14"/>
  <c r="D137" i="14"/>
  <c r="D135" i="14"/>
  <c r="D133" i="14"/>
  <c r="D132" i="14"/>
  <c r="D131" i="14"/>
  <c r="D130" i="14"/>
  <c r="D129" i="14"/>
  <c r="D128" i="14"/>
  <c r="D127" i="14"/>
  <c r="D126" i="14"/>
  <c r="D125" i="14"/>
  <c r="D124" i="14"/>
  <c r="D123" i="14"/>
  <c r="D121" i="14"/>
  <c r="D120" i="14"/>
  <c r="D118" i="14"/>
  <c r="D117" i="14"/>
  <c r="D116" i="14"/>
  <c r="D115" i="14"/>
  <c r="D114" i="14"/>
  <c r="D113" i="14"/>
  <c r="D111" i="14"/>
  <c r="D110" i="14"/>
  <c r="D109" i="14"/>
  <c r="D108" i="14"/>
  <c r="D107" i="14"/>
  <c r="D106" i="14"/>
  <c r="D105" i="14"/>
  <c r="D104" i="14"/>
  <c r="D103" i="14"/>
  <c r="D102" i="14"/>
  <c r="D101" i="14"/>
  <c r="D100" i="14"/>
  <c r="D99" i="14"/>
  <c r="D98" i="14"/>
  <c r="D97" i="14"/>
  <c r="D96" i="14"/>
  <c r="D95" i="14"/>
  <c r="D94" i="14"/>
  <c r="D93" i="14"/>
  <c r="D92" i="14"/>
  <c r="D91" i="14"/>
  <c r="D90" i="14"/>
  <c r="D89" i="14"/>
  <c r="D87" i="14"/>
  <c r="D86" i="14"/>
  <c r="D85" i="14"/>
  <c r="D84" i="14"/>
  <c r="D83" i="14"/>
  <c r="D82" i="14"/>
  <c r="D81" i="14"/>
  <c r="D80" i="14"/>
  <c r="D79" i="14"/>
  <c r="D7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2" i="14"/>
  <c r="D31" i="14"/>
  <c r="D30" i="14"/>
  <c r="D27" i="14"/>
  <c r="D26" i="14"/>
  <c r="D25" i="14"/>
  <c r="D24" i="14"/>
  <c r="D23" i="14"/>
  <c r="D22" i="14"/>
  <c r="D21" i="14"/>
  <c r="D20" i="14"/>
  <c r="D19" i="14"/>
  <c r="D18" i="14"/>
  <c r="D17" i="14"/>
  <c r="D16" i="14"/>
  <c r="D15" i="14"/>
  <c r="D14" i="14"/>
  <c r="D13" i="14"/>
  <c r="D12" i="14"/>
  <c r="D11" i="14"/>
  <c r="D10" i="14"/>
  <c r="D8" i="14"/>
  <c r="D7" i="14"/>
  <c r="D6" i="14"/>
  <c r="D5" i="14"/>
  <c r="D4" i="14"/>
  <c r="D3" i="14"/>
  <c r="D2" i="14"/>
  <c r="D1" i="14"/>
  <c r="AG16" i="12"/>
  <c r="AG17" i="12"/>
  <c r="AG18" i="12"/>
  <c r="AG19" i="12"/>
  <c r="AG20" i="12"/>
  <c r="AD174" i="12"/>
  <c r="I128" i="5"/>
  <c r="I126" i="5"/>
  <c r="I101" i="5"/>
  <c r="I88" i="5"/>
  <c r="I86" i="5"/>
  <c r="I84" i="5"/>
  <c r="N147" i="12"/>
  <c r="N145" i="12"/>
  <c r="N134" i="12"/>
  <c r="L134" i="12"/>
  <c r="L89" i="12"/>
  <c r="L84" i="12"/>
  <c r="L82" i="12"/>
  <c r="G160" i="5"/>
  <c r="D122" i="14" s="1"/>
  <c r="G153" i="5"/>
  <c r="J174" i="5" s="1"/>
  <c r="D119" i="14"/>
  <c r="G146" i="5"/>
  <c r="AD142" i="12" s="1"/>
  <c r="D112" i="14"/>
  <c r="G47" i="5"/>
  <c r="L96" i="12" s="1"/>
  <c r="L95" i="12"/>
  <c r="L91" i="12"/>
  <c r="L80" i="12"/>
  <c r="F226" i="12"/>
  <c r="G53" i="5"/>
  <c r="D35" i="14" s="1"/>
  <c r="AE30" i="12"/>
  <c r="I53" i="5"/>
  <c r="G52" i="5"/>
  <c r="D34" i="14" s="1"/>
  <c r="I68" i="5"/>
  <c r="AE28" i="12"/>
  <c r="AG14" i="12"/>
  <c r="AG13" i="12"/>
  <c r="AG12" i="12"/>
  <c r="AG11" i="12"/>
  <c r="I82" i="5"/>
  <c r="I80" i="5"/>
  <c r="T228" i="12"/>
  <c r="AG228" i="12" s="1"/>
  <c r="T227" i="12"/>
  <c r="K228" i="12"/>
  <c r="K227" i="12"/>
  <c r="H228" i="12"/>
  <c r="H227" i="12"/>
  <c r="N228" i="12"/>
  <c r="N227" i="12"/>
  <c r="T226" i="12"/>
  <c r="N226" i="12"/>
  <c r="K226" i="12"/>
  <c r="H226" i="12"/>
  <c r="I130" i="5"/>
  <c r="I100" i="5"/>
  <c r="I46" i="5"/>
  <c r="I45" i="5"/>
  <c r="AD217" i="12"/>
  <c r="AD214" i="12"/>
  <c r="AD209" i="12"/>
  <c r="AD205" i="12"/>
  <c r="AD203" i="12"/>
  <c r="AD201" i="12"/>
  <c r="AD198" i="12"/>
  <c r="AD195" i="12"/>
  <c r="AD193" i="12"/>
  <c r="AD188" i="12"/>
  <c r="AD186" i="12"/>
  <c r="AD184" i="12"/>
  <c r="AD182" i="12"/>
  <c r="AD180" i="12"/>
  <c r="AD171" i="12"/>
  <c r="AD158" i="12"/>
  <c r="AD156" i="12"/>
  <c r="AD154" i="12"/>
  <c r="AD151" i="12"/>
  <c r="AD148" i="12"/>
  <c r="AD145" i="12"/>
  <c r="AD140" i="12"/>
  <c r="AD137" i="12"/>
  <c r="AD134" i="12"/>
  <c r="AD131" i="12"/>
  <c r="AD128" i="12"/>
  <c r="AD125" i="12"/>
  <c r="AD122" i="12"/>
  <c r="AD118" i="12"/>
  <c r="AD115" i="12"/>
  <c r="AD112" i="12"/>
  <c r="L216" i="12"/>
  <c r="L72" i="12"/>
  <c r="L71" i="12"/>
  <c r="L69" i="12"/>
  <c r="L67" i="12"/>
  <c r="L65" i="12"/>
  <c r="L63" i="12"/>
  <c r="L61" i="12"/>
  <c r="L59" i="12"/>
  <c r="L57" i="12"/>
  <c r="L55" i="12"/>
  <c r="L53" i="12"/>
  <c r="L51" i="12"/>
  <c r="L49" i="12"/>
  <c r="L47" i="12"/>
  <c r="L45" i="12"/>
  <c r="L39" i="12"/>
  <c r="N28" i="12"/>
  <c r="J28" i="12"/>
  <c r="I27" i="12"/>
  <c r="F26" i="12"/>
  <c r="D24" i="12"/>
  <c r="D22" i="12"/>
  <c r="D20" i="12"/>
  <c r="D19" i="12"/>
  <c r="A17" i="12"/>
  <c r="M14" i="12"/>
  <c r="C14" i="12"/>
  <c r="A12" i="12"/>
  <c r="G118" i="5"/>
  <c r="L187" i="12" s="1"/>
  <c r="G174" i="5"/>
  <c r="I170" i="5" s="1"/>
  <c r="D136" i="14"/>
  <c r="AD160" i="12"/>
  <c r="G43" i="5"/>
  <c r="L88" i="12" s="1"/>
  <c r="G19" i="5"/>
  <c r="I32" i="5"/>
  <c r="D9" i="14"/>
  <c r="G172" i="5"/>
  <c r="AD207" i="12" s="1"/>
  <c r="AD177" i="12"/>
  <c r="L42" i="12"/>
  <c r="I18" i="5"/>
  <c r="I19" i="5"/>
  <c r="AG226" i="12"/>
  <c r="AG227" i="12"/>
  <c r="I174" i="5"/>
  <c r="I173" i="5"/>
  <c r="J172" i="5" l="1"/>
  <c r="D88" i="14"/>
  <c r="D134" i="14"/>
  <c r="AD211" i="12"/>
  <c r="D29" i="14"/>
  <c r="G42" i="5"/>
  <c r="D33" i="14"/>
  <c r="D28" i="14" l="1"/>
  <c r="L86" i="12"/>
</calcChain>
</file>

<file path=xl/comments1.xml><?xml version="1.0" encoding="utf-8"?>
<comments xmlns="http://schemas.openxmlformats.org/spreadsheetml/2006/main">
  <authors>
    <author>Doma</author>
  </authors>
  <commentList>
    <comment ref="H90" authorId="0">
      <text>
        <r>
          <rPr>
            <sz val="9"/>
            <color indexed="81"/>
            <rFont val="Tahoma"/>
            <family val="2"/>
            <charset val="238"/>
          </rPr>
          <t xml:space="preserve">Pouze u knihovny uvedené dočasně mimo provoz nebo u knihovny zrušené je možné vykázat nulu.
</t>
        </r>
      </text>
    </comment>
    <comment ref="H95" authorId="0">
      <text>
        <r>
          <rPr>
            <sz val="9"/>
            <color indexed="81"/>
            <rFont val="Tahoma"/>
            <family val="2"/>
            <charset val="238"/>
          </rPr>
          <t>Pouze u knihovny uvedené dočasně mimo provoz nebo u knihovny zrušené je možné vykázat nulu.
Otevírací hodiny je možné vykázat s 1 desetinným místem.</t>
        </r>
      </text>
    </comment>
    <comment ref="H117" authorId="0">
      <text>
        <r>
          <rPr>
            <sz val="9"/>
            <color indexed="81"/>
            <rFont val="Tahoma"/>
            <family val="2"/>
            <charset val="238"/>
          </rPr>
          <t xml:space="preserve">Počet zaměstnanců (fyzické osoby) v hlavním pracovním poměru k 31.12. Tzn. zaměstnanci s pracovní smlouvou, jejíž součástí je zařazení do platové třídy a stupně dle vzdělání zaměstnance.
</t>
        </r>
      </text>
    </comment>
    <comment ref="H128" authorId="0">
      <text>
        <r>
          <rPr>
            <sz val="9"/>
            <color indexed="81"/>
            <rFont val="Tahoma"/>
            <family val="2"/>
            <charset val="238"/>
          </rPr>
          <t xml:space="preserve">Vztahuje se na osoby pracující na základě nějakého typu smlouvy (licenční smlouvy, smlouvy o spolupráci, smlouvy o dílo, příkazní smlouvy aj.), zahrnuty jsou také osoby samostatně výdělečně činné. Vztahuje se pouze na smluvní vztahy s fyzickými osobami, vyjma vztahů pracovně právních. Nezahrnuje služby právnických osob.
</t>
        </r>
      </text>
    </comment>
  </commentList>
</comments>
</file>

<file path=xl/sharedStrings.xml><?xml version="1.0" encoding="utf-8"?>
<sst xmlns="http://schemas.openxmlformats.org/spreadsheetml/2006/main" count="1376" uniqueCount="1209">
  <si>
    <t>Studijní místa</t>
  </si>
  <si>
    <t>WiFi pro uživatele</t>
  </si>
  <si>
    <t>II. Uživatelé</t>
  </si>
  <si>
    <t>Osobní náklady</t>
  </si>
  <si>
    <t>0101</t>
  </si>
  <si>
    <t>0102</t>
  </si>
  <si>
    <t>0103</t>
  </si>
  <si>
    <t>0104</t>
  </si>
  <si>
    <t>0105</t>
  </si>
  <si>
    <t>0106</t>
  </si>
  <si>
    <t>0107</t>
  </si>
  <si>
    <t>0108</t>
  </si>
  <si>
    <t>0109</t>
  </si>
  <si>
    <t>0110</t>
  </si>
  <si>
    <t>0112</t>
  </si>
  <si>
    <t>0113</t>
  </si>
  <si>
    <t>0114</t>
  </si>
  <si>
    <t>0115</t>
  </si>
  <si>
    <t>0116</t>
  </si>
  <si>
    <t>0117</t>
  </si>
  <si>
    <t>0201</t>
  </si>
  <si>
    <t>0301</t>
  </si>
  <si>
    <t>0302</t>
  </si>
  <si>
    <t>0303</t>
  </si>
  <si>
    <t>0304</t>
  </si>
  <si>
    <t>0305</t>
  </si>
  <si>
    <t>0306</t>
  </si>
  <si>
    <t>0307</t>
  </si>
  <si>
    <t>0308</t>
  </si>
  <si>
    <t>0309</t>
  </si>
  <si>
    <t>0310</t>
  </si>
  <si>
    <t>0311</t>
  </si>
  <si>
    <t>0312</t>
  </si>
  <si>
    <t>0313</t>
  </si>
  <si>
    <t>0314</t>
  </si>
  <si>
    <t>0315</t>
  </si>
  <si>
    <t>0316</t>
  </si>
  <si>
    <t>0317</t>
  </si>
  <si>
    <t>krásná literatura</t>
  </si>
  <si>
    <t>zvukově obrazové</t>
  </si>
  <si>
    <t>obrazové</t>
  </si>
  <si>
    <t>Periodika počet exemplářů</t>
  </si>
  <si>
    <t>Volný výběr počet k.j.</t>
  </si>
  <si>
    <t xml:space="preserve">Úbytky </t>
  </si>
  <si>
    <t>zvukové</t>
  </si>
  <si>
    <t>jiné</t>
  </si>
  <si>
    <t>Prezenční výpůjčky evidované</t>
  </si>
  <si>
    <t>Hodiny pro veřejnost týdně</t>
  </si>
  <si>
    <t>Webová  stránka knihovny</t>
  </si>
  <si>
    <t>Elektronický katalog na internetu</t>
  </si>
  <si>
    <t>VŠ knih.</t>
  </si>
  <si>
    <t>VOŠ knih.</t>
  </si>
  <si>
    <t>VŠ ostatní</t>
  </si>
  <si>
    <t>VOŠ ostatní</t>
  </si>
  <si>
    <t>SŠ knih.</t>
  </si>
  <si>
    <t>SŠ ostatní</t>
  </si>
  <si>
    <t>ostatní zaměst.</t>
  </si>
  <si>
    <t>Ostatní provozní výnosy</t>
  </si>
  <si>
    <t>Ostatní provozní náklady</t>
  </si>
  <si>
    <t>Investiční výdaje celkem</t>
  </si>
  <si>
    <t>I. KNIHOVNÍ FOND</t>
  </si>
  <si>
    <t>Č. ř.</t>
  </si>
  <si>
    <t>Celkem</t>
  </si>
  <si>
    <t>a</t>
  </si>
  <si>
    <t>v tom (z řádku 0102)</t>
  </si>
  <si>
    <t>naučná literatura</t>
  </si>
  <si>
    <t>mikrografické dokumenty</t>
  </si>
  <si>
    <t>kartografické dokumenty</t>
  </si>
  <si>
    <t>tištěné hudebniny</t>
  </si>
  <si>
    <t>elektronické dokumenty</t>
  </si>
  <si>
    <t>II. UŽIVATELÉ</t>
  </si>
  <si>
    <t>návštěvníci půjčoven a studoven</t>
  </si>
  <si>
    <t>návštěvníci vzdělávacích akcí</t>
  </si>
  <si>
    <t>III. VÝPŮJČKY</t>
  </si>
  <si>
    <t>naučná literatura dospělým uživatelům (knihy)</t>
  </si>
  <si>
    <t>krásná literatura dospělým uživatelům (knihy)</t>
  </si>
  <si>
    <t>naučná literatura dětem (knihy)</t>
  </si>
  <si>
    <t>krásná literatura dětem (knihy)</t>
  </si>
  <si>
    <t>výpůjčky periodik</t>
  </si>
  <si>
    <t>I. Knih. fond</t>
  </si>
  <si>
    <t>Stav knih.fondu minulého roku</t>
  </si>
  <si>
    <t>Knih. jednotky sledovaného r.</t>
  </si>
  <si>
    <t xml:space="preserve">  naučná literatura </t>
  </si>
  <si>
    <t xml:space="preserve">  krásná literatura </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</si>
  <si>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</si>
  <si>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</si>
  <si>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</si>
  <si>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</si>
  <si>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</si>
  <si>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</si>
  <si>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</si>
  <si>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</si>
  <si>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Přírůstky </t>
  </si>
  <si>
    <t>Uživatelé registr. celkem</t>
  </si>
  <si>
    <t>Návštěvnici - fyzické návštěvy</t>
  </si>
  <si>
    <t>III.Výpůjčky</t>
  </si>
  <si>
    <t xml:space="preserve">  naučná dospělým (knihy)</t>
  </si>
  <si>
    <t xml:space="preserve">  krásná dospělým (knihy)</t>
  </si>
  <si>
    <t xml:space="preserve">  naučná dětem (knihy)</t>
  </si>
  <si>
    <t xml:space="preserve">  krásná dětem (knihy)</t>
  </si>
  <si>
    <t xml:space="preserve">  výpůjčky periodik</t>
  </si>
  <si>
    <t>IV.Další údaje</t>
  </si>
  <si>
    <t>Výměnné fondy- svazky jiným</t>
  </si>
  <si>
    <t>Výměnné fondy -sv. od jiných</t>
  </si>
  <si>
    <t>Profesní vzdělávání (hodiny)</t>
  </si>
  <si>
    <t>Splněný standard (fyz. osoby)</t>
  </si>
  <si>
    <t>Kulturní, komunit. akce (veřejnost)</t>
  </si>
  <si>
    <t>Vzdělávací akce (veřejnost)</t>
  </si>
  <si>
    <t>Neperiodické publikace</t>
  </si>
  <si>
    <t xml:space="preserve">  náklad</t>
  </si>
  <si>
    <t xml:space="preserve">Periodický tisk           </t>
  </si>
  <si>
    <t>Vydané elektronické dokum.</t>
  </si>
  <si>
    <t xml:space="preserve">Plocha knihovny      </t>
  </si>
  <si>
    <t xml:space="preserve">Počítače s internetem </t>
  </si>
  <si>
    <t>Kopírovací služby</t>
  </si>
  <si>
    <t>V.Elektronické</t>
  </si>
  <si>
    <t>Návštěvy webu knihovny</t>
  </si>
  <si>
    <t>Vlastní specializ. databáze</t>
  </si>
  <si>
    <t>Licence EIZ</t>
  </si>
  <si>
    <t>Zobrazené digitální dokum.</t>
  </si>
  <si>
    <t>Návštěvy online kultur. akcí</t>
  </si>
  <si>
    <t>Návštěvy online vzdělávacích akcí</t>
  </si>
  <si>
    <t>VI. Zaměst.</t>
  </si>
  <si>
    <t>VII.Příjmy</t>
  </si>
  <si>
    <t>Tržby vlastní</t>
  </si>
  <si>
    <t xml:space="preserve">  z toho z hlavní činnosti</t>
  </si>
  <si>
    <t>Příspěvky, granty - stát</t>
  </si>
  <si>
    <t>Příspěvky, granty - kraj</t>
  </si>
  <si>
    <t>Příspěvky, granty - obec</t>
  </si>
  <si>
    <t>Příspěvky, granty - ostatní</t>
  </si>
  <si>
    <t>Příspěvky, granty - zahraniční</t>
  </si>
  <si>
    <t xml:space="preserve">  z toho z fondů EÚ</t>
  </si>
  <si>
    <t>Dary a sponzorské příspěvky</t>
  </si>
  <si>
    <t>Příjmy celkem</t>
  </si>
  <si>
    <t>Dotace na investice - stát</t>
  </si>
  <si>
    <t>Dotace na investice - kraj</t>
  </si>
  <si>
    <t>Dotace na investice - obec</t>
  </si>
  <si>
    <t>Dotace na investice - ostatní</t>
  </si>
  <si>
    <t>Dotace na investice - zahraniční</t>
  </si>
  <si>
    <t>Dotace na investice celkem</t>
  </si>
  <si>
    <t>VIII. Výdaje</t>
  </si>
  <si>
    <t>Spotřeba materiálu, energie…</t>
  </si>
  <si>
    <t xml:space="preserve">  z toho nájmy</t>
  </si>
  <si>
    <t xml:space="preserve">  mzdy</t>
  </si>
  <si>
    <t xml:space="preserve">  ostatní osobní náklady</t>
  </si>
  <si>
    <t xml:space="preserve">  zdravotní a sociální pojištění</t>
  </si>
  <si>
    <t xml:space="preserve">  zákonné sociální náklady</t>
  </si>
  <si>
    <t>Náklady na knih. fond celkem</t>
  </si>
  <si>
    <t xml:space="preserve">  nákup periodik</t>
  </si>
  <si>
    <t xml:space="preserve">  nákup licencí na EIZ</t>
  </si>
  <si>
    <t xml:space="preserve">Daně a poplatky </t>
  </si>
  <si>
    <t>Daň z příjmů</t>
  </si>
  <si>
    <t>Odpisy majetku</t>
  </si>
  <si>
    <t>Výdaje celkem</t>
  </si>
  <si>
    <t xml:space="preserve">  z toho výdaje na hlavní činnost</t>
  </si>
  <si>
    <t xml:space="preserve">  hmotný majetek</t>
  </si>
  <si>
    <t xml:space="preserve">  nehmotný majetek</t>
  </si>
  <si>
    <t>List pro vložení a kontrolu dat</t>
  </si>
  <si>
    <t>IČO</t>
  </si>
  <si>
    <t>Adresa</t>
  </si>
  <si>
    <t>Evidenční č. knihovny</t>
  </si>
  <si>
    <t>Telefon</t>
  </si>
  <si>
    <t>Kraj</t>
  </si>
  <si>
    <t>www stránky ZJ</t>
  </si>
  <si>
    <t>Zřizovatel</t>
  </si>
  <si>
    <t>Velikost obsluhované populace</t>
  </si>
  <si>
    <t>Bezbariérový přístup</t>
  </si>
  <si>
    <t>E-mail knihovny</t>
  </si>
  <si>
    <t>IV. DALŠÍ ÚDAJE</t>
  </si>
  <si>
    <t>Výměnné fondy</t>
  </si>
  <si>
    <t xml:space="preserve"> Stav knihovniho fondu celkem k 31.12. min. roku</t>
  </si>
  <si>
    <t xml:space="preserve"> Knihovní jednotky celkem k 31. 12. sledovaného roku</t>
  </si>
  <si>
    <t xml:space="preserve"> Počet exemplářů titulů docházejících periodik</t>
  </si>
  <si>
    <t xml:space="preserve"> Počet knihovních jednotek ve volném výběru</t>
  </si>
  <si>
    <t xml:space="preserve"> Přírůstky</t>
  </si>
  <si>
    <t xml:space="preserve"> Úbytky</t>
  </si>
  <si>
    <t xml:space="preserve"> Registrovaní uživatelé ve sledovaném období</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</si>
  <si>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</si>
  <si>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</si>
  <si>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</si>
  <si>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</si>
  <si>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</si>
  <si>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 Počet studijních míst k 31.12.</t>
  </si>
  <si>
    <t xml:space="preserve"> Počet počítačů připojených na internet pro uživatele k 31. 12.</t>
  </si>
  <si>
    <t xml:space="preserve"> Připojení Wi-Fi v prostorách knihovny pro uživatele</t>
  </si>
  <si>
    <t xml:space="preserve"> Poskytujete uživatelům kopírovací služby</t>
  </si>
  <si>
    <t xml:space="preserve"> Počet hodin pro veřejnost týdně </t>
  </si>
  <si>
    <t>V. ELEKTRONICKÉ SLUŽBY KNIHOVNY</t>
  </si>
  <si>
    <t xml:space="preserve"> Webová stránka knihovny</t>
  </si>
  <si>
    <t xml:space="preserve"> Elektronický katalog knihovny na internetu</t>
  </si>
  <si>
    <t xml:space="preserve">VI. ZAMĚSTNANCI </t>
  </si>
  <si>
    <t>v tom</t>
  </si>
  <si>
    <t>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</si>
  <si>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</si>
  <si>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</si>
  <si>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</si>
  <si>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</si>
  <si>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</si>
  <si>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</si>
  <si>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</si>
  <si>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t>VII. PŘÍJMY, RESP. VÝNOSY</t>
  </si>
  <si>
    <t xml:space="preserve"> Tržby za vlastní výkony (výrobky, služby) a za zboží</t>
  </si>
  <si>
    <t xml:space="preserve">   z toho výnosy (příjmy) z hlavní činnosti</t>
  </si>
  <si>
    <t xml:space="preserve"> Příspěvky, dotace a granty na provoz ze stát. rozpočtu</t>
  </si>
  <si>
    <t xml:space="preserve"> Příspěvky, dotace a granty na provoz z rozpočtu kraje</t>
  </si>
  <si>
    <t xml:space="preserve"> Příspěvky, dotace a granty na provoz z rozpočtu obce</t>
  </si>
  <si>
    <t xml:space="preserve"> Příspěvky, dotace a granty na provoz ze zahraničí</t>
  </si>
  <si>
    <t xml:space="preserve">   z toho z fondů EU</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</si>
  <si>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</si>
  <si>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</si>
  <si>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</si>
  <si>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</si>
  <si>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</si>
  <si>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</si>
  <si>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</si>
  <si>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</si>
  <si>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 Dotace a granty na investice celkem 
 (součet ř. 0712 až 0716)</t>
  </si>
  <si>
    <t xml:space="preserve">VIII. VÝDAJE, RESP. NÁKLADY </t>
  </si>
  <si>
    <t>z toho</t>
  </si>
  <si>
    <t xml:space="preserve"> Spotřeba materiálu, energie, zboží a služeb</t>
  </si>
  <si>
    <t xml:space="preserve">   z toho nájmy</t>
  </si>
  <si>
    <t xml:space="preserve"> Osobní náklady (součet ř. 0804 až 0807)</t>
  </si>
  <si>
    <t xml:space="preserve"> mzdy (resp. platy)</t>
  </si>
  <si>
    <t xml:space="preserve"> ostatní osobní náklady</t>
  </si>
  <si>
    <t xml:space="preserve"> náklady na zdravotní a sociální pojištění</t>
  </si>
  <si>
    <t xml:space="preserve"> zákonné sociální náklady</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</si>
  <si>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</si>
  <si>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</si>
  <si>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</si>
  <si>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</si>
  <si>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</si>
  <si>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 Ostatní provozní náklady výše neuvedené</t>
  </si>
  <si>
    <t xml:space="preserve"> Výdaje (náklady) celkem 
 (součet ř. 0801 + ř. 0803 + ř. 0811 až 0814)</t>
  </si>
  <si>
    <t xml:space="preserve">   z toho výdaje na hlavní činnost (z ř. 0815)</t>
  </si>
  <si>
    <t xml:space="preserve"> Investiční výdaje (na hmotný a nehmotný majetek) 
 celkem (součet ř. 818 a 819)</t>
  </si>
  <si>
    <t xml:space="preserve"> hmotný majetek</t>
  </si>
  <si>
    <t xml:space="preserve"> nehmotný majetek</t>
  </si>
  <si>
    <t xml:space="preserve"> Ministerstvo kultury, POB 119</t>
  </si>
  <si>
    <t xml:space="preserve"> </t>
  </si>
  <si>
    <t xml:space="preserve"> Kult (MK)  12-01</t>
  </si>
  <si>
    <t>120 21 PRAHA 2</t>
  </si>
  <si>
    <t>Schváleno ČSÚ pro Ministerstvo kultury</t>
  </si>
  <si>
    <t xml:space="preserve"> Roční výkaz o knihovně</t>
  </si>
  <si>
    <t>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</si>
  <si>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</si>
  <si>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</si>
  <si>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 Organizační složka státu dle zák. č. 219/2000 Sb.*</t>
  </si>
  <si>
    <t>11</t>
  </si>
  <si>
    <t xml:space="preserve"> Organizační složka kraje dle zák. č.  129/2000 Sb.*</t>
  </si>
  <si>
    <t>12</t>
  </si>
  <si>
    <t xml:space="preserve"> Organizační složka obce dle zák. č.  128/2000 Sb.*</t>
  </si>
  <si>
    <t>13</t>
  </si>
  <si>
    <t xml:space="preserve"> IČO</t>
  </si>
  <si>
    <t>Evid. č. knihovny na MK</t>
  </si>
  <si>
    <t xml:space="preserve"> Organizační složka hl. m. Prahy dle zák. č. 131/2000 Sb.*</t>
  </si>
  <si>
    <t>14</t>
  </si>
  <si>
    <t xml:space="preserve"> Státní příspěvková organizace dle zák. č. 219/2000 Sb.*</t>
  </si>
  <si>
    <t xml:space="preserve"> Adresa</t>
  </si>
  <si>
    <t xml:space="preserve"> Příspěvková organizace kraje dle zák. č. 129/2000 Sb.*</t>
  </si>
  <si>
    <t xml:space="preserve"> Příspěvková organizace obce dle zák. č. 128/2000 Sb.*</t>
  </si>
  <si>
    <t xml:space="preserve"> Příspěvková organizace hl. m. Prahy dle zák. č. 131/2000 Sb.*</t>
  </si>
  <si>
    <t xml:space="preserve"> Telefon</t>
  </si>
  <si>
    <t xml:space="preserve"> Jiná (uvést jmenovitě)</t>
  </si>
  <si>
    <t xml:space="preserve"> Kraj</t>
  </si>
  <si>
    <t xml:space="preserve"> www stránky ZJ</t>
  </si>
  <si>
    <t>Č.ř.</t>
  </si>
  <si>
    <t xml:space="preserve"> E-mail</t>
  </si>
  <si>
    <t>1</t>
  </si>
  <si>
    <t xml:space="preserve"> Bezbariérový přístup (označte X)</t>
  </si>
  <si>
    <t>Ano</t>
  </si>
  <si>
    <t>Ne</t>
  </si>
  <si>
    <t>tistěné hudebniny</t>
  </si>
  <si>
    <t xml:space="preserve"> Počet knihovních jednotek ve volném výběru</t>
  </si>
  <si>
    <t>Dokončení oddíl IV</t>
  </si>
  <si>
    <t>Celkem v Kč</t>
  </si>
  <si>
    <t xml:space="preserve"> Příspěvky, dotace a granty na provoz od ostat. subjektů</t>
  </si>
  <si>
    <t>ANO</t>
  </si>
  <si>
    <t>NE</t>
  </si>
  <si>
    <t>IX. SÍŤ KNIHOVEN K 31. 12. sledovaného roku</t>
  </si>
  <si>
    <t>Národní knihovna ČR</t>
  </si>
  <si>
    <t>Moravská zemská knihovna v Brně</t>
  </si>
  <si>
    <t>Krajské knihovny</t>
  </si>
  <si>
    <t>Knihovny celkem</t>
  </si>
  <si>
    <t>b</t>
  </si>
  <si>
    <t xml:space="preserve"> Počet knihoven celkem</t>
  </si>
  <si>
    <t>0901</t>
  </si>
  <si>
    <t xml:space="preserve"> Počet poboček</t>
  </si>
  <si>
    <t>0902</t>
  </si>
  <si>
    <t>x</t>
  </si>
  <si>
    <t>0903</t>
  </si>
  <si>
    <t>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</si>
  <si>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</si>
  <si>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</si>
  <si>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</si>
  <si>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</si>
  <si>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</si>
  <si>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</si>
  <si>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</si>
  <si>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Pouze knihy</t>
  </si>
  <si>
    <t>Zjišťuje se, zda wifi je nebo není, ne kolik (1=ano, 0=ne).</t>
  </si>
  <si>
    <t>Zjišťuje se, zda kopírování je nebo není, ne kolik (1=ano, 0=ne).</t>
  </si>
  <si>
    <t>Povolen pouze zápis znaků 0 nebo 1. Zjišťuje se, zda knihovna web má nebo nemá, ne počet webů.</t>
  </si>
  <si>
    <t>Povolen pouze zápis znaků 0 nebo 1. Zjišťuje se, zda knihovna el. katalog má nebo nemá, ne počet.</t>
  </si>
  <si>
    <t>Počet databází, které knihovna sama vytváří</t>
  </si>
  <si>
    <t>Počet elektronických informačních zdrojů získaných akvizicí (EIZ)</t>
  </si>
  <si>
    <t>Počet fyzických osob</t>
  </si>
  <si>
    <t>Například dotace VISK</t>
  </si>
  <si>
    <t>Například dotace na regionální funkce</t>
  </si>
  <si>
    <t>Uvede se vše včetně nákladů na knihovní fond.</t>
  </si>
  <si>
    <t>Obec působení</t>
  </si>
  <si>
    <t xml:space="preserve">Počet poboček </t>
  </si>
  <si>
    <t xml:space="preserve">    z ř. 0902 pojízdných</t>
  </si>
  <si>
    <t>Vysvětlivky</t>
  </si>
  <si>
    <t>Zjišťujeme, zda bezbariérový přístup je nebo není, ne kolik (1=ano, 0=ne).</t>
  </si>
  <si>
    <t>Číslo v ř. 0802 musí být menší nebo rovno ř. 0801 mínus ř. 0808.</t>
  </si>
  <si>
    <t>Číslo musí být menší nebo rovno ř. 0815</t>
  </si>
  <si>
    <t>Kontrola hospodaření</t>
  </si>
  <si>
    <t>Automatický součet ř. 0103 až 0113</t>
  </si>
  <si>
    <t>Kontrola: Ř. 0115 je menší nebo se rovná ř. 0102</t>
  </si>
  <si>
    <t>Číslo v ř. 0702 musí být menší nebo se rovná ř. 0701.</t>
  </si>
  <si>
    <t>Číslo v ř. 0708 musí být menší nebo se rovná ř. 0707.</t>
  </si>
  <si>
    <t>Číslo v ř. 0717 musí být menší nebo se rovná ř. 0716.</t>
  </si>
  <si>
    <t>Automatický součet ř. 0804 + 0805 + 0806 + 0807</t>
  </si>
  <si>
    <t>Číslo v ř. 0808 musí být větší nebo rovno součtu ř. 0809 + 0810 a zároveň jsou tyto náklady už zahrnuty i v ř. 0801.</t>
  </si>
  <si>
    <t>Pokud má knihovna investiční výdaje v ř. 0817, musí vykázat i odpisy v ř. 0813.</t>
  </si>
  <si>
    <t>Typ knihovny</t>
  </si>
  <si>
    <t>Počet poboček</t>
  </si>
  <si>
    <t>IX. Síť</t>
  </si>
  <si>
    <t>Hlavní město Praha</t>
  </si>
  <si>
    <r>
      <t>Středočeský </t>
    </r>
    <r>
      <rPr>
        <sz val="11"/>
        <color indexed="9"/>
        <rFont val="Calibri"/>
        <family val="2"/>
        <charset val="238"/>
      </rPr>
      <t>kraj</t>
    </r>
  </si>
  <si>
    <r>
      <t>Jihočeský </t>
    </r>
    <r>
      <rPr>
        <sz val="11"/>
        <color indexed="9"/>
        <rFont val="Calibri"/>
        <family val="2"/>
        <charset val="238"/>
      </rPr>
      <t>kraj</t>
    </r>
  </si>
  <si>
    <r>
      <t>Plzeňský </t>
    </r>
    <r>
      <rPr>
        <sz val="11"/>
        <color indexed="9"/>
        <rFont val="Calibri"/>
        <family val="2"/>
        <charset val="238"/>
      </rPr>
      <t>kraj</t>
    </r>
  </si>
  <si>
    <r>
      <t>Karlovarský </t>
    </r>
    <r>
      <rPr>
        <sz val="11"/>
        <color indexed="9"/>
        <rFont val="Calibri"/>
        <family val="2"/>
        <charset val="238"/>
      </rPr>
      <t>kraj</t>
    </r>
  </si>
  <si>
    <r>
      <t>Ústecký </t>
    </r>
    <r>
      <rPr>
        <sz val="11"/>
        <color indexed="9"/>
        <rFont val="Calibri"/>
        <family val="2"/>
        <charset val="238"/>
      </rPr>
      <t>kraj</t>
    </r>
  </si>
  <si>
    <r>
      <t>Liberecký </t>
    </r>
    <r>
      <rPr>
        <sz val="11"/>
        <color indexed="9"/>
        <rFont val="Calibri"/>
        <family val="2"/>
        <charset val="238"/>
      </rPr>
      <t>kraj</t>
    </r>
  </si>
  <si>
    <r>
      <t>Královéhradecký </t>
    </r>
    <r>
      <rPr>
        <sz val="11"/>
        <color indexed="9"/>
        <rFont val="Calibri"/>
        <family val="2"/>
        <charset val="238"/>
      </rPr>
      <t>kraj</t>
    </r>
  </si>
  <si>
    <r>
      <t>Pardubický </t>
    </r>
    <r>
      <rPr>
        <sz val="11"/>
        <color indexed="9"/>
        <rFont val="Calibri"/>
        <family val="2"/>
        <charset val="238"/>
      </rPr>
      <t>kraj</t>
    </r>
  </si>
  <si>
    <r>
      <t>Kraj</t>
    </r>
    <r>
      <rPr>
        <sz val="11"/>
        <color indexed="9"/>
        <rFont val="Calibri"/>
        <family val="2"/>
        <charset val="238"/>
      </rPr>
      <t> Vysočina</t>
    </r>
  </si>
  <si>
    <r>
      <t>Jihomoravský </t>
    </r>
    <r>
      <rPr>
        <sz val="11"/>
        <color indexed="9"/>
        <rFont val="Calibri"/>
        <family val="2"/>
        <charset val="238"/>
      </rPr>
      <t>kraj</t>
    </r>
  </si>
  <si>
    <r>
      <t>Zlínský </t>
    </r>
    <r>
      <rPr>
        <sz val="11"/>
        <color indexed="9"/>
        <rFont val="Calibri"/>
        <family val="2"/>
        <charset val="238"/>
      </rPr>
      <t>kraj</t>
    </r>
  </si>
  <si>
    <r>
      <t>Olomoucký </t>
    </r>
    <r>
      <rPr>
        <sz val="11"/>
        <color indexed="9"/>
        <rFont val="Calibri"/>
        <family val="2"/>
        <charset val="238"/>
      </rPr>
      <t>kraj</t>
    </r>
  </si>
  <si>
    <r>
      <t>Moravskoslezský </t>
    </r>
    <r>
      <rPr>
        <sz val="11"/>
        <color indexed="9"/>
        <rFont val="Calibri"/>
        <family val="2"/>
        <charset val="238"/>
      </rPr>
      <t>kraj</t>
    </r>
  </si>
  <si>
    <t>https://www.mvcr.cz/clanek/statistiky-pocty-obyvatel-v-obcich.aspx</t>
  </si>
  <si>
    <t>2 Moravská zemská knihovna</t>
  </si>
  <si>
    <t>3 Krajská</t>
  </si>
  <si>
    <t>4 Pověřená</t>
  </si>
  <si>
    <t>5 Profesionální</t>
  </si>
  <si>
    <t>6 Neprofesionální</t>
  </si>
  <si>
    <t>Vyplňujte pouze žluté buňky</t>
  </si>
  <si>
    <t xml:space="preserve">Právní forma zpravodajské jednotky </t>
  </si>
  <si>
    <t>Počet zaměstnanců, kteří se profesně vzdělávali v daném roce (fyzické osoby).</t>
  </si>
  <si>
    <t>Počet hodin celkem, kdy se odborní zaměstnancvi odborně vzdělávali. Součet za celou knihovnu, vykazuje se na celé hodiny.</t>
  </si>
  <si>
    <t>Vzorec výpočtu: Ř. 0101plus ř. 0116 mínus ř. 0117 se rovná ř. 0102. Kontrola zmizí, pokud vzorec platí.</t>
  </si>
  <si>
    <t>Akce celkem (ve fyzickém i virtuálním prostoru). Kontrola: vazba na ř. 0207 návštěvníci akcí.</t>
  </si>
  <si>
    <t>Akce celkem (ve fyzickém i virtuálním prostoru). Kontrola: vazba na ř. 0208 návštěvníci akcí.</t>
  </si>
  <si>
    <t>11 Organizační složka státu dle zák. č. 219/2000 Sb.</t>
  </si>
  <si>
    <t>12 Organizační složka kraje dle zák. č.  129/2000 Sb.</t>
  </si>
  <si>
    <t>13 Organizační složka obce dle zák. č.  128/2000 Sb.</t>
  </si>
  <si>
    <t>14 Organizační složka hl. m. Prahy dle zák. č. 131/2000 Sb.</t>
  </si>
  <si>
    <t>21 Státní příspěvková organizace dle zák. č. 219/2000 Sb.</t>
  </si>
  <si>
    <t>22 Příspěvková organizace kraje dle zák. č. 129/2000 Sb.</t>
  </si>
  <si>
    <t>23 Příspěvková organizace obce dle zák. č. 128/2000 Sb.</t>
  </si>
  <si>
    <t>24 Příspěvková organizace hl. m. Prahy dle zák. č. 131/2000 Sb.</t>
  </si>
  <si>
    <t>90 Jiná (uvést jmenovitě)</t>
  </si>
  <si>
    <t>Obsluhovaná populace=počet obyvatel okruhu působnosti knihovny,tj. počet obyvatel samostatné obecní resp. městské části včetně cizinců s pobytem (trvalým i přechodným) na obsluhovaném území, pro jejíž obyvatele je vykazující knihovna zřízena k 31.12.</t>
  </si>
  <si>
    <t>Evidenční č. knihovny (bez lomítka a roku registrace)</t>
  </si>
  <si>
    <t>Název zpravodajské jednotky včetně obce působení</t>
  </si>
  <si>
    <t>Kontrola: Ř. 0202 musí být menší nebo se rovná ř. 0201</t>
  </si>
  <si>
    <t>Kontroly vložených dat</t>
  </si>
  <si>
    <t>Kontroly dat vyhodnoťte až po ukončení vkládání.</t>
  </si>
  <si>
    <t>Správně vložená data = ve sloupci nejsou upozornění na chyby, sloupec je prázdný.</t>
  </si>
  <si>
    <r>
      <t xml:space="preserve"> Velikost obsluhované populace</t>
    </r>
    <r>
      <rPr>
        <b/>
        <vertAlign val="superscript"/>
        <sz val="8"/>
        <rFont val="Calibri"/>
        <family val="2"/>
        <charset val="238"/>
      </rPr>
      <t xml:space="preserve"> 1</t>
    </r>
  </si>
  <si>
    <t>1 Národní  knihovna ČR</t>
  </si>
  <si>
    <t>Automatický součet ř. 0303 až 0316</t>
  </si>
  <si>
    <t>v tom (z řádku 0302)</t>
  </si>
  <si>
    <t xml:space="preserve"> Prezenční výpůjčky evidované (z ř. 0302) </t>
  </si>
  <si>
    <t>Kontrola: Ř. 0317 je menší nebo se rovná 0302.</t>
  </si>
  <si>
    <t>Výpůjčky celkem (fyzické + online)</t>
  </si>
  <si>
    <r>
      <t>2</t>
    </r>
    <r>
      <rPr>
        <sz val="6"/>
        <color indexed="8"/>
        <rFont val="Calibri"/>
        <family val="2"/>
        <charset val="238"/>
      </rPr>
      <t xml:space="preserve"> V knihovních jednotkách.</t>
    </r>
  </si>
  <si>
    <r>
      <t>3</t>
    </r>
    <r>
      <rPr>
        <sz val="6"/>
        <color indexed="8"/>
        <rFont val="Calibri"/>
        <family val="2"/>
        <charset val="238"/>
      </rPr>
      <t xml:space="preserve"> Přírůstky knihovního fondu v knihovních jednotkách za sledované období celkem.</t>
    </r>
  </si>
  <si>
    <r>
      <rPr>
        <vertAlign val="superscript"/>
        <sz val="6"/>
        <color indexed="8"/>
        <rFont val="Calibri"/>
        <family val="2"/>
        <charset val="238"/>
      </rPr>
      <t>5</t>
    </r>
    <r>
      <rPr>
        <sz val="6"/>
        <color indexed="8"/>
        <rFont val="Calibri"/>
        <family val="2"/>
        <charset val="238"/>
      </rPr>
      <t xml:space="preserve"> Vyplňují všechny knihovny.</t>
    </r>
  </si>
  <si>
    <r>
      <rPr>
        <vertAlign val="superscript"/>
        <sz val="6"/>
        <color indexed="8"/>
        <rFont val="Calibri"/>
        <family val="2"/>
        <charset val="238"/>
      </rPr>
      <t>4</t>
    </r>
    <r>
      <rPr>
        <sz val="6"/>
        <color indexed="8"/>
        <rFont val="Calibri"/>
        <family val="2"/>
        <charset val="238"/>
      </rPr>
      <t xml:space="preserve"> Úbytky knihovního fondu v knihovních jednotkách za sledované období celkem.</t>
    </r>
  </si>
  <si>
    <t>historické dokumenty</t>
  </si>
  <si>
    <t>z toho     (z ř.0201)</t>
  </si>
  <si>
    <t>uživatelé registrovaní online</t>
  </si>
  <si>
    <t xml:space="preserve"> Návštěvníci celkem (ř. 0205 + ř. 0209)</t>
  </si>
  <si>
    <t xml:space="preserve"> Návštěvníci knihovny (fyzické návštěvy, součet ř. 0206 až 0208)</t>
  </si>
  <si>
    <t>návštěvníci kulturních, komunitních a volnočasových akcí pro veřejnost včetně těch, kde knihovna není hlavní pořadatel</t>
  </si>
  <si>
    <r>
      <t xml:space="preserve"> Návštěvníci on-line služeb                                                                                  </t>
    </r>
    <r>
      <rPr>
        <sz val="11"/>
        <color indexed="9"/>
        <rFont val="Calibri"/>
        <family val="2"/>
        <charset val="238"/>
      </rPr>
      <t>i</t>
    </r>
    <r>
      <rPr>
        <sz val="11"/>
        <color theme="1"/>
        <rFont val="Calibri"/>
        <family val="2"/>
        <charset val="238"/>
        <scheme val="minor"/>
      </rPr>
      <t>(virtuální návštěvy z ř. 0504 + 0507 + 0512 + 0513)</t>
    </r>
  </si>
  <si>
    <t>registrovaní uživatelé do 15 let</t>
  </si>
  <si>
    <t>Kontrola: Ř. 0203 musí být menší nebo se rovná ř. 0201</t>
  </si>
  <si>
    <t>Automatický součet ř. 0205 + 0209</t>
  </si>
  <si>
    <t>Roční výkaz o knihovně za rok 2025</t>
  </si>
  <si>
    <t xml:space="preserve"> Výpůjčky celkem (fyzické + online, ř. 0302 + 0510 + 0511)</t>
  </si>
  <si>
    <r>
      <t xml:space="preserve"> Primární absenční a presenční výpůjčky fyzických dokumentů </t>
    </r>
    <r>
      <rPr>
        <sz val="11"/>
        <color indexed="9"/>
        <rFont val="Calibri"/>
        <family val="2"/>
        <charset val="238"/>
      </rPr>
      <t>i</t>
    </r>
    <r>
      <rPr>
        <sz val="11"/>
        <color theme="1"/>
        <rFont val="Calibri"/>
        <family val="2"/>
        <charset val="238"/>
        <scheme val="minor"/>
      </rPr>
      <t>celkem (součet ř. 0303 až 0316) bez prolongací</t>
    </r>
  </si>
  <si>
    <t>kladně vyřízených požadavků z jiných knihoven</t>
  </si>
  <si>
    <t>kladně vyřízených požadavků zaslaných jiným knihovnám</t>
  </si>
  <si>
    <t>Meziknihovní výpůjční služba            v rámci státu</t>
  </si>
  <si>
    <t>počet</t>
  </si>
  <si>
    <t>svazků půjčených jiným knihovnám</t>
  </si>
  <si>
    <t>svazků půjčených od jiných knihoven</t>
  </si>
  <si>
    <t xml:space="preserve"> Profesní vzdělávání odborných zaměstnanců knihovny 
 (počet zaměstnanců - fyzické osoby, kteří se vzdělávali k 31.12.)</t>
  </si>
  <si>
    <t xml:space="preserve"> Profesní vzdělávání odborných zaměstnanců knihovny 
 (počet hodin celkem k 31. 12.)</t>
  </si>
  <si>
    <t xml:space="preserve"> Počet odborných zaměstnanců (fyzické osoby), 
 kteří splnili standard vzdělávání k 31. 12.</t>
  </si>
  <si>
    <t xml:space="preserve"> Kulturní, komunitní a volnočasové akce pro veřejnost včetně
 těch, kde knihovna není hlavní pořadatel (besedy, výstavy, aj.)</t>
  </si>
  <si>
    <t xml:space="preserve"> z toho (z ř. 0408) online (virtuální) kulturní, komunitní 
 a volnočasové akce pro veřejnost</t>
  </si>
  <si>
    <t xml:space="preserve"> Vzdělávací akce (semináře, kurzy, aj.)</t>
  </si>
  <si>
    <t xml:space="preserve"> z toho (z ř. 0410) online (virtuální) vzdělávací akce</t>
  </si>
  <si>
    <t xml:space="preserve">   z ř. 0410 a 0411 vzdělávací akce v oblasti ICT  
  (inform. a komunikačních technologií)</t>
  </si>
  <si>
    <t xml:space="preserve"> návštěv webové stránky knihovny za sledované období</t>
  </si>
  <si>
    <t xml:space="preserve"> vlastních specializovaných databází</t>
  </si>
  <si>
    <t xml:space="preserve"> licencovaných elektronických informačních zdrojů</t>
  </si>
  <si>
    <t xml:space="preserve"> vstupů do elektronických informačních zdrojů a databází 
 celkem</t>
  </si>
  <si>
    <t xml:space="preserve"> zobrazených nebo stažených digitálních dokumentů</t>
  </si>
  <si>
    <t xml:space="preserve"> online výpůjček e-knih</t>
  </si>
  <si>
    <t xml:space="preserve"> online výpůjček e-audioknih</t>
  </si>
  <si>
    <t xml:space="preserve"> vzdělávacích akcí</t>
  </si>
  <si>
    <t>Počet</t>
  </si>
  <si>
    <r>
      <t xml:space="preserve"> vstupů do elektronického katalogu a elektronického </t>
    </r>
    <r>
      <rPr>
        <sz val="11"/>
        <color indexed="9"/>
        <rFont val="Calibri"/>
        <family val="2"/>
        <charset val="238"/>
      </rPr>
      <t>i</t>
    </r>
    <r>
      <rPr>
        <sz val="11"/>
        <color theme="1"/>
        <rFont val="Calibri"/>
        <family val="2"/>
        <charset val="238"/>
        <scheme val="minor"/>
      </rPr>
      <t xml:space="preserve">výpůjčního </t>
    </r>
    <r>
      <rPr>
        <sz val="11"/>
        <color indexed="9"/>
        <rFont val="Calibri"/>
        <family val="2"/>
        <charset val="238"/>
      </rPr>
      <t>i</t>
    </r>
    <r>
      <rPr>
        <sz val="11"/>
        <color theme="1"/>
        <rFont val="Calibri"/>
        <family val="2"/>
        <charset val="238"/>
        <scheme val="minor"/>
      </rPr>
      <t>protokolu</t>
    </r>
  </si>
  <si>
    <r>
      <t xml:space="preserve"> návštěvníků </t>
    </r>
    <r>
      <rPr>
        <sz val="11"/>
        <color indexed="9"/>
        <rFont val="Calibri"/>
        <family val="2"/>
        <charset val="238"/>
      </rPr>
      <t>i</t>
    </r>
    <r>
      <rPr>
        <sz val="11"/>
        <color theme="1"/>
        <rFont val="Calibri"/>
        <family val="2"/>
        <charset val="238"/>
        <scheme val="minor"/>
      </rPr>
      <t>online (virtuálních)</t>
    </r>
  </si>
  <si>
    <t xml:space="preserve"> Zaměstnanci v pracovním poměru (přepočtený stav)</t>
  </si>
  <si>
    <t xml:space="preserve"> Zaměstnanci v pracovním poměru (fyzické osoby) k 31. 12.</t>
  </si>
  <si>
    <t xml:space="preserve"> Dobrovolných pracovníků</t>
  </si>
  <si>
    <t xml:space="preserve"> Počet hodin odpracovaných dobrovolnými pracovníky ročně</t>
  </si>
  <si>
    <r>
      <t xml:space="preserve"> Osoby pracující na základě některé z dohod o pracích                      </t>
    </r>
    <r>
      <rPr>
        <sz val="11"/>
        <color indexed="9"/>
        <rFont val="Calibri"/>
        <family val="2"/>
        <charset val="238"/>
      </rPr>
      <t>i</t>
    </r>
    <r>
      <rPr>
        <sz val="11"/>
        <color theme="1"/>
        <rFont val="Calibri"/>
        <family val="2"/>
        <charset val="238"/>
        <scheme val="minor"/>
      </rPr>
      <t>konaných mimo pracovní poměr (DPP, DPČ)</t>
    </r>
  </si>
  <si>
    <t xml:space="preserve"> Počet hodin odpracovaných osobami na základě DPP, DPČ</t>
  </si>
  <si>
    <r>
      <t xml:space="preserve"> Osoby v jiném než pracovněprávním vztahu                                           </t>
    </r>
    <r>
      <rPr>
        <sz val="11"/>
        <color indexed="9"/>
        <rFont val="Calibri"/>
        <family val="2"/>
        <charset val="238"/>
      </rPr>
      <t>i</t>
    </r>
    <r>
      <rPr>
        <sz val="11"/>
        <color theme="1"/>
        <rFont val="Calibri"/>
        <family val="2"/>
        <charset val="238"/>
        <scheme val="minor"/>
      </rPr>
      <t>(OSVČ, smlouvy o dílo aj.)</t>
    </r>
  </si>
  <si>
    <r>
      <t xml:space="preserve"> Počet hodin odpracovaných osobami v jiném než </t>
    </r>
    <r>
      <rPr>
        <sz val="11"/>
        <color indexed="9"/>
        <rFont val="Calibri"/>
        <family val="2"/>
        <charset val="238"/>
      </rPr>
      <t>i</t>
    </r>
    <r>
      <rPr>
        <sz val="11"/>
        <color theme="1"/>
        <rFont val="Calibri"/>
        <family val="2"/>
        <charset val="238"/>
        <scheme val="minor"/>
      </rPr>
      <t>pracovněprávním vztahu</t>
    </r>
  </si>
  <si>
    <t xml:space="preserve">   z toho (z ř. 0508) stažených k dlouhodobému užití</t>
  </si>
  <si>
    <r>
      <t xml:space="preserve">v tom 
</t>
    </r>
    <r>
      <rPr>
        <sz val="10"/>
        <color indexed="8"/>
        <rFont val="Calibri"/>
        <family val="2"/>
        <charset val="238"/>
      </rPr>
      <t>(z řádku 0803)</t>
    </r>
  </si>
  <si>
    <t xml:space="preserve"> Náklady na pořízení knihovního fondu celkem 
 (z ř. 0801 včetně periodik a pořízení licencí 
 na elektronické zdroje)</t>
  </si>
  <si>
    <t>Automatický součet ř. 0504 + 0507 + 0512 + 0513</t>
  </si>
  <si>
    <t>Automatický součet ř. 0302 + 0510 + 0511</t>
  </si>
  <si>
    <t>Kontrola: upozornění na vyplnění akcí v ř. 0408</t>
  </si>
  <si>
    <t>Kontrola: upozornění na vyplnění akcí v ř. 0410</t>
  </si>
  <si>
    <t xml:space="preserve"> Vyplněný výkaz doručte do 16. 2. 2026</t>
  </si>
  <si>
    <t>za rok 2025</t>
  </si>
  <si>
    <t>Výkaz je součástí Programu statistických zjišťování na rok 2025. Ochrana důvěrnosti údajů je zaručena zákonem č. 89/1995 Sb., o státní statistické službě, ve znění</t>
  </si>
  <si>
    <r>
      <t xml:space="preserve">v tom (z řádku </t>
    </r>
    <r>
      <rPr>
        <b/>
        <sz val="8"/>
        <rFont val="Calibri"/>
        <family val="2"/>
        <charset val="238"/>
      </rPr>
      <t>0102</t>
    </r>
    <r>
      <rPr>
        <sz val="8"/>
        <rFont val="Calibri"/>
        <family val="2"/>
        <charset val="238"/>
      </rPr>
      <t>)</t>
    </r>
  </si>
  <si>
    <r>
      <t xml:space="preserve"> Návštěvníci knihovny (</t>
    </r>
    <r>
      <rPr>
        <sz val="6.5"/>
        <color indexed="8"/>
        <rFont val="Calibri"/>
        <family val="2"/>
        <charset val="238"/>
      </rPr>
      <t>fyzické návštěvy, součet ř. 0206 až 0208</t>
    </r>
    <r>
      <rPr>
        <sz val="7"/>
        <color indexed="8"/>
        <rFont val="Calibri"/>
        <family val="2"/>
        <charset val="238"/>
      </rPr>
      <t>)</t>
    </r>
  </si>
  <si>
    <t xml:space="preserve"> Návštěvníci celkem (fyzické + online, ř. 0205 + ř. 0209)</t>
  </si>
  <si>
    <r>
      <t xml:space="preserve">v tom 
(z </t>
    </r>
    <r>
      <rPr>
        <b/>
        <sz val="7"/>
        <color indexed="8"/>
        <rFont val="Calibri"/>
        <family val="2"/>
        <charset val="238"/>
      </rPr>
      <t>ř. 0205</t>
    </r>
    <r>
      <rPr>
        <sz val="7"/>
        <color indexed="8"/>
        <rFont val="Calibri"/>
        <family val="2"/>
        <charset val="238"/>
      </rPr>
      <t>)</t>
    </r>
  </si>
  <si>
    <r>
      <t xml:space="preserve"> registrovaní uživatelé </t>
    </r>
    <r>
      <rPr>
        <b/>
        <sz val="7"/>
        <color indexed="8"/>
        <rFont val="Calibri"/>
        <family val="2"/>
        <charset val="238"/>
      </rPr>
      <t>do 15 let</t>
    </r>
  </si>
  <si>
    <t xml:space="preserve"> uživatelé registrovaní online</t>
  </si>
  <si>
    <r>
      <t xml:space="preserve"> Návštěvníci on-line služeb 
 (virtuální návštěvy z </t>
    </r>
    <r>
      <rPr>
        <b/>
        <sz val="7"/>
        <color indexed="8"/>
        <rFont val="Calibri"/>
        <family val="2"/>
        <charset val="238"/>
      </rPr>
      <t>ř. 0504 + 0507 + 0512 + 0513</t>
    </r>
    <r>
      <rPr>
        <sz val="7"/>
        <color indexed="8"/>
        <rFont val="Calibri"/>
        <family val="2"/>
        <charset val="238"/>
      </rPr>
      <t>)</t>
    </r>
  </si>
  <si>
    <r>
      <t xml:space="preserve">  z toho 
</t>
    </r>
    <r>
      <rPr>
        <sz val="6"/>
        <rFont val="Calibri"/>
        <family val="2"/>
        <charset val="238"/>
      </rPr>
      <t xml:space="preserve">(z </t>
    </r>
    <r>
      <rPr>
        <b/>
        <sz val="6"/>
        <rFont val="Calibri"/>
        <family val="2"/>
        <charset val="238"/>
      </rPr>
      <t>ř.0201</t>
    </r>
    <r>
      <rPr>
        <sz val="6"/>
        <rFont val="Calibri"/>
        <family val="2"/>
        <charset val="238"/>
      </rPr>
      <t>)</t>
    </r>
  </si>
  <si>
    <t xml:space="preserve"> * ve znění pozdějších předpisů</t>
  </si>
  <si>
    <r>
      <t xml:space="preserve">  z </t>
    </r>
    <r>
      <rPr>
        <b/>
        <sz val="7"/>
        <color indexed="8"/>
        <rFont val="Calibri"/>
        <family val="2"/>
        <charset val="238"/>
      </rPr>
      <t>ř. 0410 a 0411</t>
    </r>
    <r>
      <rPr>
        <sz val="7"/>
        <color indexed="8"/>
        <rFont val="Calibri"/>
        <family val="2"/>
        <charset val="238"/>
      </rPr>
      <t xml:space="preserve"> vzdělávací akce v oblast ICT 
     (inform. a komunikačních technologií)
</t>
    </r>
  </si>
  <si>
    <r>
      <t xml:space="preserve">  z toho (z </t>
    </r>
    <r>
      <rPr>
        <b/>
        <sz val="7"/>
        <color indexed="8"/>
        <rFont val="Calibri"/>
        <family val="2"/>
        <charset val="238"/>
      </rPr>
      <t>ř. 0410</t>
    </r>
    <r>
      <rPr>
        <sz val="7"/>
        <color indexed="8"/>
        <rFont val="Calibri"/>
        <family val="2"/>
        <charset val="238"/>
      </rPr>
      <t>) online (</t>
    </r>
    <r>
      <rPr>
        <b/>
        <sz val="7"/>
        <color indexed="8"/>
        <rFont val="Calibri"/>
        <family val="2"/>
        <charset val="238"/>
      </rPr>
      <t>virtuální</t>
    </r>
    <r>
      <rPr>
        <sz val="7"/>
        <color indexed="8"/>
        <rFont val="Calibri"/>
        <family val="2"/>
        <charset val="238"/>
      </rPr>
      <t>) vzdělávací akce</t>
    </r>
  </si>
  <si>
    <r>
      <t xml:space="preserve">  z toho (z </t>
    </r>
    <r>
      <rPr>
        <b/>
        <sz val="7"/>
        <color indexed="8"/>
        <rFont val="Calibri"/>
        <family val="2"/>
        <charset val="238"/>
      </rPr>
      <t>ř. 0408</t>
    </r>
    <r>
      <rPr>
        <sz val="7"/>
        <color indexed="8"/>
        <rFont val="Calibri"/>
        <family val="2"/>
        <charset val="238"/>
      </rPr>
      <t>) online (</t>
    </r>
    <r>
      <rPr>
        <b/>
        <sz val="7"/>
        <color indexed="8"/>
        <rFont val="Calibri"/>
        <family val="2"/>
        <charset val="238"/>
      </rPr>
      <t>virtuální</t>
    </r>
    <r>
      <rPr>
        <sz val="7"/>
        <color indexed="8"/>
        <rFont val="Calibri"/>
        <family val="2"/>
        <charset val="238"/>
      </rPr>
      <t>) kulturní, komunitní 
  a volnočasové akce pro veřejnost</t>
    </r>
  </si>
  <si>
    <r>
      <t xml:space="preserve"> Počet odborných zaměstnanců (</t>
    </r>
    <r>
      <rPr>
        <b/>
        <sz val="7"/>
        <rFont val="Calibri"/>
        <family val="2"/>
        <charset val="238"/>
      </rPr>
      <t>fyzické osoby</t>
    </r>
    <r>
      <rPr>
        <sz val="7"/>
        <rFont val="Calibri"/>
        <family val="2"/>
        <charset val="238"/>
      </rPr>
      <t xml:space="preserve">), 
 kteří splnili standard vzdělávání </t>
    </r>
    <r>
      <rPr>
        <b/>
        <sz val="7"/>
        <rFont val="Calibri"/>
        <family val="2"/>
        <charset val="238"/>
      </rPr>
      <t>k 31. 12.</t>
    </r>
    <r>
      <rPr>
        <sz val="7"/>
        <rFont val="Calibri"/>
        <family val="2"/>
        <charset val="238"/>
      </rPr>
      <t>)</t>
    </r>
  </si>
  <si>
    <r>
      <t xml:space="preserve"> Profesní vzdělávání odborných zaměstnanců knihovny 
 (počet zaměstnanců – </t>
    </r>
    <r>
      <rPr>
        <b/>
        <sz val="7"/>
        <rFont val="Calibri"/>
        <family val="2"/>
        <charset val="238"/>
      </rPr>
      <t>fyzické osoby</t>
    </r>
    <r>
      <rPr>
        <sz val="7"/>
        <rFont val="Calibri"/>
        <family val="2"/>
        <charset val="238"/>
      </rPr>
      <t xml:space="preserve">, kteří se vzdělávali </t>
    </r>
    <r>
      <rPr>
        <b/>
        <sz val="7"/>
        <rFont val="Calibri"/>
        <family val="2"/>
        <charset val="238"/>
      </rPr>
      <t>k 31. 12.</t>
    </r>
    <r>
      <rPr>
        <sz val="7"/>
        <rFont val="Calibri"/>
        <family val="2"/>
        <charset val="238"/>
      </rPr>
      <t>)</t>
    </r>
  </si>
  <si>
    <t>Výměnné 
fondy</t>
  </si>
  <si>
    <t>Meziknihovní 
výpůjční 
služba v rámci 
státu</t>
  </si>
  <si>
    <r>
      <t xml:space="preserve">v tom (z řádku </t>
    </r>
    <r>
      <rPr>
        <b/>
        <sz val="8"/>
        <color indexed="8"/>
        <rFont val="Calibri"/>
        <family val="2"/>
        <charset val="238"/>
      </rPr>
      <t>0302</t>
    </r>
    <r>
      <rPr>
        <sz val="8"/>
        <color indexed="8"/>
        <rFont val="Calibri"/>
        <family val="2"/>
        <charset val="238"/>
      </rPr>
      <t>)</t>
    </r>
  </si>
  <si>
    <r>
      <t>naučná literatura dospělým uživatelům (</t>
    </r>
    <r>
      <rPr>
        <b/>
        <sz val="7"/>
        <rFont val="Calibri"/>
        <family val="2"/>
        <charset val="238"/>
      </rPr>
      <t>knihy</t>
    </r>
    <r>
      <rPr>
        <sz val="7"/>
        <rFont val="Calibri"/>
        <family val="2"/>
        <charset val="238"/>
      </rPr>
      <t>)</t>
    </r>
  </si>
  <si>
    <r>
      <t>krásná literatura dospělým uživatelům (</t>
    </r>
    <r>
      <rPr>
        <b/>
        <sz val="7"/>
        <rFont val="Calibri"/>
        <family val="2"/>
        <charset val="238"/>
      </rPr>
      <t>knihy</t>
    </r>
    <r>
      <rPr>
        <sz val="7"/>
        <rFont val="Calibri"/>
        <family val="2"/>
        <charset val="238"/>
      </rPr>
      <t>)</t>
    </r>
  </si>
  <si>
    <r>
      <t>naučná literatura dětem (</t>
    </r>
    <r>
      <rPr>
        <b/>
        <sz val="7"/>
        <rFont val="Calibri"/>
        <family val="2"/>
        <charset val="238"/>
      </rPr>
      <t>knihy</t>
    </r>
    <r>
      <rPr>
        <sz val="7"/>
        <rFont val="Calibri"/>
        <family val="2"/>
        <charset val="238"/>
      </rPr>
      <t>)</t>
    </r>
  </si>
  <si>
    <r>
      <t>krásná literatura dětem (</t>
    </r>
    <r>
      <rPr>
        <b/>
        <sz val="7"/>
        <rFont val="Calibri"/>
        <family val="2"/>
        <charset val="238"/>
      </rPr>
      <t>knihy</t>
    </r>
    <r>
      <rPr>
        <sz val="7"/>
        <rFont val="Calibri"/>
        <family val="2"/>
        <charset val="238"/>
      </rPr>
      <t>)</t>
    </r>
  </si>
  <si>
    <t>návštěvníků online (virtuálních)</t>
  </si>
  <si>
    <t>VI. PRACUJÍCÍ OSOBY A DOBROVOLNÍCI</t>
  </si>
  <si>
    <r>
      <t xml:space="preserve"> Prezenční výpůjčky evidované (</t>
    </r>
    <r>
      <rPr>
        <b/>
        <sz val="8"/>
        <color indexed="8"/>
        <rFont val="Calibri"/>
        <family val="2"/>
        <charset val="238"/>
      </rPr>
      <t>z ř. 0302</t>
    </r>
    <r>
      <rPr>
        <sz val="8"/>
        <color indexed="8"/>
        <rFont val="Calibri"/>
        <family val="2"/>
        <charset val="238"/>
      </rPr>
      <t xml:space="preserve">) </t>
    </r>
    <r>
      <rPr>
        <vertAlign val="superscript"/>
        <sz val="8"/>
        <color indexed="8"/>
        <rFont val="Calibri"/>
        <family val="2"/>
        <charset val="238"/>
      </rPr>
      <t>5</t>
    </r>
  </si>
  <si>
    <t xml:space="preserve"> kladně vyřízených požadavků zaslaných 
 jiným knihovnám</t>
  </si>
  <si>
    <r>
      <t xml:space="preserve"> Profesní vzdělávání odborných zaměstnanců knihovny 
 (</t>
    </r>
    <r>
      <rPr>
        <b/>
        <sz val="7"/>
        <color indexed="8"/>
        <rFont val="Calibri"/>
        <family val="2"/>
        <charset val="238"/>
      </rPr>
      <t>počet hodin celkem k 31. 12.</t>
    </r>
    <r>
      <rPr>
        <sz val="7"/>
        <color indexed="8"/>
        <rFont val="Calibri"/>
        <family val="2"/>
        <charset val="238"/>
      </rPr>
      <t>)</t>
    </r>
  </si>
  <si>
    <r>
      <t xml:space="preserve"> Kulturní, komunitní a volnočasové akce pro veřejnost včetně 
 těch, kde knihovna není hlavní pořadatel 
 (</t>
    </r>
    <r>
      <rPr>
        <b/>
        <sz val="7"/>
        <color indexed="8"/>
        <rFont val="Calibri"/>
        <family val="2"/>
        <charset val="238"/>
      </rPr>
      <t>besedy, výstavy, aj.</t>
    </r>
    <r>
      <rPr>
        <sz val="7"/>
        <color indexed="8"/>
        <rFont val="Calibri"/>
        <family val="2"/>
        <charset val="238"/>
      </rPr>
      <t>)</t>
    </r>
  </si>
  <si>
    <t xml:space="preserve">  vlastních specializovaných databází</t>
  </si>
  <si>
    <t xml:space="preserve">  návštěv webové stránky knihovny za sledované období</t>
  </si>
  <si>
    <r>
      <t xml:space="preserve">  vstupů do elektronického katalogu a elektronického </t>
    </r>
    <r>
      <rPr>
        <sz val="7"/>
        <color indexed="9"/>
        <rFont val="Calibri"/>
        <family val="2"/>
        <charset val="238"/>
      </rPr>
      <t>ii</t>
    </r>
    <r>
      <rPr>
        <sz val="7"/>
        <color indexed="8"/>
        <rFont val="Calibri"/>
        <family val="2"/>
        <charset val="238"/>
      </rPr>
      <t>výpůjčního protokolu</t>
    </r>
  </si>
  <si>
    <t xml:space="preserve">  licencovaných elektronických informačních zdrojů</t>
  </si>
  <si>
    <t xml:space="preserve">  vstupů do elektronických informačních zdrojů a databází
  celkem</t>
  </si>
  <si>
    <t xml:space="preserve">  zobrazených nebo stažených digitálních dokumentů</t>
  </si>
  <si>
    <r>
      <t xml:space="preserve">  z toho (z </t>
    </r>
    <r>
      <rPr>
        <b/>
        <sz val="7"/>
        <color indexed="8"/>
        <rFont val="Calibri"/>
        <family val="2"/>
        <charset val="238"/>
      </rPr>
      <t>ř. 0508</t>
    </r>
    <r>
      <rPr>
        <sz val="7"/>
        <color indexed="8"/>
        <rFont val="Calibri"/>
        <family val="2"/>
        <charset val="238"/>
      </rPr>
      <t>) stažených k dlouhodobému užití</t>
    </r>
  </si>
  <si>
    <t xml:space="preserve">  online výpůjček e-knih</t>
  </si>
  <si>
    <t xml:space="preserve">  online výpůjček e-audioknih</t>
  </si>
  <si>
    <t xml:space="preserve"> Počet hodin odpracovaných osobami v jiném než 
 pracovněprávním vztahu</t>
  </si>
  <si>
    <t xml:space="preserve"> nákup a pořízení licencí na elektronické zdroje </t>
  </si>
  <si>
    <r>
      <t xml:space="preserve">Základní knihovny pověřené výkonem regionálních funkcí </t>
    </r>
    <r>
      <rPr>
        <b/>
        <vertAlign val="superscript"/>
        <sz val="7"/>
        <color indexed="8"/>
        <rFont val="Calibri"/>
        <family val="2"/>
        <charset val="238"/>
      </rPr>
      <t>13</t>
    </r>
  </si>
  <si>
    <t xml:space="preserve"> svazků půjčených od jiných knihoven</t>
  </si>
  <si>
    <t xml:space="preserve"> svazků půjčených jiným knihovnám</t>
  </si>
  <si>
    <t>Z ř.  0410 akce k inform. technologiím ve fyzickém i virtuálním prostoru</t>
  </si>
  <si>
    <t>ČV 111/25 ze dne 19. 9. 2024</t>
  </si>
  <si>
    <r>
      <t xml:space="preserve"> Knihovní jednotky celkem k 31. 12. </t>
    </r>
    <r>
      <rPr>
        <b/>
        <sz val="7.5"/>
        <color indexed="8"/>
        <rFont val="Calibri"/>
        <family val="2"/>
        <charset val="238"/>
      </rPr>
      <t>sledovaného roku</t>
    </r>
    <r>
      <rPr>
        <vertAlign val="superscript"/>
        <sz val="7.5"/>
        <color indexed="8"/>
        <rFont val="Calibri"/>
        <family val="2"/>
        <charset val="238"/>
      </rPr>
      <t xml:space="preserve"> 2</t>
    </r>
    <r>
      <rPr>
        <sz val="7.5"/>
        <color indexed="8"/>
        <rFont val="Calibri"/>
        <family val="2"/>
        <charset val="238"/>
      </rPr>
      <t xml:space="preserve"> 
</t>
    </r>
    <r>
      <rPr>
        <b/>
        <sz val="7.5"/>
        <color indexed="8"/>
        <rFont val="Calibri"/>
        <family val="2"/>
        <charset val="238"/>
      </rPr>
      <t xml:space="preserve"> (součet ř. 0103 až 0113)</t>
    </r>
  </si>
  <si>
    <r>
      <t xml:space="preserve"> Výpůjčky celkem
 (fyzické + online,</t>
    </r>
    <r>
      <rPr>
        <b/>
        <sz val="7.5"/>
        <color indexed="8"/>
        <rFont val="Calibri"/>
        <family val="2"/>
        <charset val="238"/>
      </rPr>
      <t xml:space="preserve"> ř. 0302 + 0510+ 0511</t>
    </r>
    <r>
      <rPr>
        <sz val="7.5"/>
        <color indexed="8"/>
        <rFont val="Calibri"/>
        <family val="2"/>
        <charset val="238"/>
      </rPr>
      <t>)</t>
    </r>
  </si>
  <si>
    <r>
      <t xml:space="preserve"> Primární absenční a prezenční výpůjčky fyzických dokumentů                  </t>
    </r>
    <r>
      <rPr>
        <sz val="7.5"/>
        <color indexed="9"/>
        <rFont val="Calibri"/>
        <family val="2"/>
        <charset val="238"/>
      </rPr>
      <t>i</t>
    </r>
    <r>
      <rPr>
        <sz val="7.5"/>
        <color indexed="8"/>
        <rFont val="Calibri"/>
        <family val="2"/>
        <charset val="238"/>
      </rPr>
      <t>celkem (</t>
    </r>
    <r>
      <rPr>
        <b/>
        <sz val="7.5"/>
        <color indexed="8"/>
        <rFont val="Calibri"/>
        <family val="2"/>
        <charset val="238"/>
      </rPr>
      <t>součet ř. 0303 až 0316</t>
    </r>
    <r>
      <rPr>
        <sz val="7.5"/>
        <color indexed="8"/>
        <rFont val="Calibri"/>
        <family val="2"/>
        <charset val="238"/>
      </rPr>
      <t>) bez prolongací</t>
    </r>
  </si>
  <si>
    <r>
      <rPr>
        <vertAlign val="superscript"/>
        <sz val="5.4"/>
        <rFont val="Calibri"/>
        <family val="2"/>
        <charset val="238"/>
      </rPr>
      <t>1</t>
    </r>
    <r>
      <rPr>
        <sz val="5.4"/>
        <rFont val="Calibri"/>
        <family val="2"/>
        <charset val="238"/>
      </rPr>
      <t xml:space="preserve"> Obsluhovaná populace=počet obyvatel okruhu působnosti knihovny,tj. počet obyvatel samostatné obecní resp. městské části (</t>
    </r>
    <r>
      <rPr>
        <b/>
        <sz val="5.4"/>
        <rFont val="Calibri"/>
        <family val="2"/>
        <charset val="238"/>
      </rPr>
      <t>včetně cizinců s pobytem na obsluhovaném území</t>
    </r>
    <r>
      <rPr>
        <sz val="5.4"/>
        <rFont val="Calibri"/>
        <family val="2"/>
        <charset val="238"/>
      </rPr>
      <t>), pro jejíž obyvatele je vykazující knihovna zřízena k 31.12.</t>
    </r>
    <r>
      <rPr>
        <sz val="5.4"/>
        <color indexed="9"/>
        <rFont val="Calibri"/>
        <family val="2"/>
        <charset val="238"/>
      </rPr>
      <t xml:space="preserve"> </t>
    </r>
    <r>
      <rPr>
        <sz val="5.4"/>
        <rFont val="Calibri"/>
        <family val="2"/>
        <charset val="238"/>
      </rPr>
      <t>(http://www.mvcr.cz/clanek/statistiky-pocty-obyvatel-v-obcich.aspx).</t>
    </r>
  </si>
  <si>
    <r>
      <t xml:space="preserve"> Název zřizovatele </t>
    </r>
    <r>
      <rPr>
        <b/>
        <sz val="7"/>
        <rFont val="Calibri"/>
        <family val="2"/>
        <charset val="238"/>
      </rPr>
      <t>(vyplní se slovně)</t>
    </r>
  </si>
  <si>
    <t xml:space="preserve"> návštěvníci půjčoven a studoven</t>
  </si>
  <si>
    <t xml:space="preserve"> návštěvníci kulturních, komunitních a volnočasových 
 akcí pro veřejnost včetně těch, kde knihovna není 
 hlavní pořadatel</t>
  </si>
  <si>
    <t xml:space="preserve"> návštěvníci vzdělávacích akcí</t>
  </si>
  <si>
    <r>
      <t xml:space="preserve"> Přírůstky</t>
    </r>
    <r>
      <rPr>
        <vertAlign val="superscript"/>
        <sz val="7.5"/>
        <rFont val="Calibri"/>
        <family val="2"/>
        <charset val="238"/>
      </rPr>
      <t xml:space="preserve"> 3</t>
    </r>
  </si>
  <si>
    <r>
      <t xml:space="preserve"> Úbytky</t>
    </r>
    <r>
      <rPr>
        <vertAlign val="superscript"/>
        <sz val="7.5"/>
        <rFont val="Calibri"/>
        <family val="2"/>
        <charset val="238"/>
      </rPr>
      <t xml:space="preserve"> 4</t>
    </r>
  </si>
  <si>
    <r>
      <t xml:space="preserve"> Stav knihovního fondu celkem k 31. 12. </t>
    </r>
    <r>
      <rPr>
        <b/>
        <sz val="7.5"/>
        <color indexed="8"/>
        <rFont val="Calibri"/>
        <family val="2"/>
        <charset val="238"/>
      </rPr>
      <t>min. roku</t>
    </r>
  </si>
  <si>
    <t xml:space="preserve"> naučná literatura</t>
  </si>
  <si>
    <t xml:space="preserve"> krásná literatura</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</si>
  <si>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</si>
  <si>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</si>
  <si>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</si>
  <si>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</si>
  <si>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</si>
  <si>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</si>
  <si>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</si>
  <si>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</si>
  <si>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</si>
  <si>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r>
      <t xml:space="preserve"> Náklad (počet výtisků </t>
    </r>
    <r>
      <rPr>
        <b/>
        <sz val="7.5"/>
        <color indexed="8"/>
        <rFont val="Calibri"/>
        <family val="2"/>
        <charset val="238"/>
      </rPr>
      <t>v ks</t>
    </r>
    <r>
      <rPr>
        <sz val="7.5"/>
        <color indexed="8"/>
        <rFont val="Calibri"/>
        <family val="2"/>
        <charset val="238"/>
      </rPr>
      <t>)</t>
    </r>
  </si>
  <si>
    <r>
      <t xml:space="preserve"> Náklad (počet výtisků </t>
    </r>
    <r>
      <rPr>
        <b/>
        <sz val="7.5"/>
        <color indexed="8"/>
        <rFont val="Calibri"/>
        <family val="2"/>
        <charset val="238"/>
      </rPr>
      <t>v ks</t>
    </r>
    <r>
      <rPr>
        <sz val="7.5"/>
        <color indexed="8"/>
        <rFont val="Calibri"/>
        <family val="2"/>
        <charset val="238"/>
      </rPr>
      <t>)</t>
    </r>
  </si>
  <si>
    <r>
      <t xml:space="preserve"> Plocha knihovny pro uživatele </t>
    </r>
    <r>
      <rPr>
        <b/>
        <sz val="7.5"/>
        <color indexed="8"/>
        <rFont val="Calibri"/>
        <family val="2"/>
        <charset val="238"/>
      </rPr>
      <t>v m</t>
    </r>
    <r>
      <rPr>
        <b/>
        <vertAlign val="superscript"/>
        <sz val="7.5"/>
        <color indexed="8"/>
        <rFont val="Calibri"/>
        <family val="2"/>
        <charset val="238"/>
      </rPr>
      <t>2</t>
    </r>
  </si>
  <si>
    <r>
      <t xml:space="preserve"> Počet studijních míst </t>
    </r>
    <r>
      <rPr>
        <b/>
        <sz val="7.5"/>
        <color indexed="8"/>
        <rFont val="Calibri"/>
        <family val="2"/>
        <charset val="238"/>
      </rPr>
      <t>k 31.12.</t>
    </r>
  </si>
  <si>
    <r>
      <t xml:space="preserve"> Počet hodin pro veřejnost týdně </t>
    </r>
    <r>
      <rPr>
        <vertAlign val="superscript"/>
        <sz val="7.5"/>
        <rFont val="Calibri"/>
        <family val="2"/>
        <charset val="238"/>
      </rPr>
      <t>6</t>
    </r>
  </si>
  <si>
    <r>
      <t xml:space="preserve"> Tržby za vlastní výkony (</t>
    </r>
    <r>
      <rPr>
        <b/>
        <sz val="7.5"/>
        <rFont val="Calibri"/>
        <family val="2"/>
        <charset val="238"/>
      </rPr>
      <t>výrobky, služby</t>
    </r>
    <r>
      <rPr>
        <sz val="7.5"/>
        <rFont val="Calibri"/>
        <family val="2"/>
        <charset val="238"/>
      </rPr>
      <t>) a za zboží</t>
    </r>
  </si>
  <si>
    <r>
      <t xml:space="preserve">   z toho výnosy (</t>
    </r>
    <r>
      <rPr>
        <b/>
        <sz val="7.5"/>
        <rFont val="Calibri"/>
        <family val="2"/>
        <charset val="238"/>
      </rPr>
      <t>příjmy</t>
    </r>
    <r>
      <rPr>
        <sz val="7.5"/>
        <rFont val="Calibri"/>
        <family val="2"/>
        <charset val="238"/>
      </rPr>
      <t>) z hlavní činnosti</t>
    </r>
  </si>
  <si>
    <r>
      <t xml:space="preserve"> Příjmy (výnosy) celkem 
 (</t>
    </r>
    <r>
      <rPr>
        <sz val="7.5"/>
        <color indexed="8"/>
        <rFont val="Calibri"/>
        <family val="2"/>
        <charset val="238"/>
      </rPr>
      <t>součet ř. 0701 + ř. 0703 až 0707 + ř. 0709 + ř. 0710)</t>
    </r>
  </si>
  <si>
    <r>
      <t xml:space="preserve"> Dotace a granty na investice celkem 
 (</t>
    </r>
    <r>
      <rPr>
        <b/>
        <sz val="7.5"/>
        <rFont val="Calibri"/>
        <family val="2"/>
        <charset val="238"/>
      </rPr>
      <t>součet ř. 0712 až 0716</t>
    </r>
    <r>
      <rPr>
        <sz val="7.5"/>
        <rFont val="Calibri"/>
        <family val="2"/>
        <charset val="238"/>
      </rPr>
      <t>)</t>
    </r>
  </si>
  <si>
    <r>
      <t xml:space="preserve"> Osobní náklady (</t>
    </r>
    <r>
      <rPr>
        <sz val="7.5"/>
        <color indexed="8"/>
        <rFont val="Calibri"/>
        <family val="2"/>
        <charset val="238"/>
      </rPr>
      <t>součet ř. 0804 až 0807)</t>
    </r>
  </si>
  <si>
    <r>
      <t xml:space="preserve"> Daně a poplatky (</t>
    </r>
    <r>
      <rPr>
        <b/>
        <sz val="7.5"/>
        <color indexed="8"/>
        <rFont val="Calibri"/>
        <family val="2"/>
        <charset val="238"/>
      </rPr>
      <t>bez daně z příjmů</t>
    </r>
    <r>
      <rPr>
        <sz val="7.5"/>
        <color indexed="8"/>
        <rFont val="Calibri"/>
        <family val="2"/>
        <charset val="238"/>
      </rPr>
      <t>)</t>
    </r>
  </si>
  <si>
    <r>
      <t xml:space="preserve"> Daň z příjmů (</t>
    </r>
    <r>
      <rPr>
        <b/>
        <sz val="7.5"/>
        <color indexed="8"/>
        <rFont val="Calibri"/>
        <family val="2"/>
        <charset val="238"/>
      </rPr>
      <t>účt. skupina 59</t>
    </r>
    <r>
      <rPr>
        <sz val="7.5"/>
        <color indexed="8"/>
        <rFont val="Calibri"/>
        <family val="2"/>
        <charset val="238"/>
      </rPr>
      <t>)</t>
    </r>
  </si>
  <si>
    <r>
      <t xml:space="preserve"> Výdaje (náklady) celkem 
 (</t>
    </r>
    <r>
      <rPr>
        <sz val="7.5"/>
        <color indexed="8"/>
        <rFont val="Calibri"/>
        <family val="2"/>
        <charset val="238"/>
      </rPr>
      <t>součet ř. 0801 + ř. 0803 + ř. 0811 až 0814)</t>
    </r>
  </si>
  <si>
    <r>
      <t xml:space="preserve">   z toho výdaje na hlavní činnost (</t>
    </r>
    <r>
      <rPr>
        <b/>
        <sz val="7.5"/>
        <color indexed="8"/>
        <rFont val="Calibri"/>
        <family val="2"/>
        <charset val="238"/>
      </rPr>
      <t>z ř. 0815</t>
    </r>
    <r>
      <rPr>
        <sz val="7.5"/>
        <color indexed="8"/>
        <rFont val="Calibri"/>
        <family val="2"/>
        <charset val="238"/>
      </rPr>
      <t>)</t>
    </r>
  </si>
  <si>
    <r>
      <t xml:space="preserve"> Investiční výdaje (na hmotný a nehmotný majetek) 
 celkem (</t>
    </r>
    <r>
      <rPr>
        <b/>
        <sz val="7.5"/>
        <color indexed="8"/>
        <rFont val="Calibri"/>
        <family val="2"/>
        <charset val="238"/>
      </rPr>
      <t>součet ř. 0818 a 0819</t>
    </r>
    <r>
      <rPr>
        <sz val="7.5"/>
        <color indexed="8"/>
        <rFont val="Calibri"/>
        <family val="2"/>
        <charset val="238"/>
      </rPr>
      <t>)</t>
    </r>
  </si>
  <si>
    <r>
      <t xml:space="preserve"> hmotný majetek</t>
    </r>
    <r>
      <rPr>
        <vertAlign val="superscript"/>
        <sz val="7.5"/>
        <color indexed="8"/>
        <rFont val="Calibri"/>
        <family val="2"/>
        <charset val="238"/>
      </rPr>
      <t xml:space="preserve"> 11</t>
    </r>
  </si>
  <si>
    <r>
      <t xml:space="preserve"> nehmotný majetek </t>
    </r>
    <r>
      <rPr>
        <vertAlign val="superscript"/>
        <sz val="7.5"/>
        <color indexed="8"/>
        <rFont val="Calibri"/>
        <family val="2"/>
        <charset val="238"/>
      </rPr>
      <t>12</t>
    </r>
  </si>
  <si>
    <r>
      <t xml:space="preserve">   z toho (</t>
    </r>
    <r>
      <rPr>
        <b/>
        <sz val="7.5"/>
        <rFont val="Calibri"/>
        <family val="2"/>
        <charset val="238"/>
      </rPr>
      <t>ř. 0902</t>
    </r>
    <r>
      <rPr>
        <sz val="7.5"/>
        <rFont val="Calibri"/>
        <family val="2"/>
        <charset val="238"/>
      </rPr>
      <t>) pojízdných</t>
    </r>
  </si>
  <si>
    <r>
      <rPr>
        <vertAlign val="superscript"/>
        <sz val="5.5"/>
        <color indexed="8"/>
        <rFont val="Calibri"/>
        <family val="2"/>
        <charset val="238"/>
      </rPr>
      <t>11</t>
    </r>
    <r>
      <rPr>
        <sz val="5.5"/>
        <color indexed="8"/>
        <rFont val="Calibri"/>
        <family val="2"/>
        <charset val="238"/>
      </rPr>
      <t xml:space="preserve"> Vstupní cena vyšší než 80 000 Kč a provozně-technické funkce delší než jeden rok (§26 ZDP).</t>
    </r>
  </si>
  <si>
    <r>
      <rPr>
        <vertAlign val="superscript"/>
        <sz val="5.5"/>
        <color indexed="8"/>
        <rFont val="Calibri"/>
        <family val="2"/>
        <charset val="238"/>
      </rPr>
      <t>12</t>
    </r>
    <r>
      <rPr>
        <sz val="5.5"/>
        <color indexed="8"/>
        <rFont val="Calibri"/>
        <family val="2"/>
        <charset val="238"/>
      </rPr>
      <t xml:space="preserve"> Doba použitelnosti delší než jeden rok.</t>
    </r>
  </si>
  <si>
    <r>
      <rPr>
        <vertAlign val="superscript"/>
        <sz val="5.5"/>
        <color indexed="8"/>
        <rFont val="Calibri"/>
        <family val="2"/>
        <charset val="238"/>
      </rPr>
      <t>8</t>
    </r>
    <r>
      <rPr>
        <sz val="5.5"/>
        <color indexed="8"/>
        <rFont val="Calibri"/>
        <family val="2"/>
        <charset val="238"/>
      </rPr>
      <t xml:space="preserve"> Uvede se počet fyzických osob bez ohledu na počet uzavřených dohod.</t>
    </r>
  </si>
  <si>
    <r>
      <t xml:space="preserve">6 </t>
    </r>
    <r>
      <rPr>
        <sz val="5.5"/>
        <color indexed="8"/>
        <rFont val="Calibri"/>
        <family val="2"/>
        <charset val="238"/>
      </rPr>
      <t xml:space="preserve">Vyplňují všechny knihovny. Uvede se týdenní počet hodin u ZKNP, ostatní knihovny s více útvary pro veřejnost </t>
    </r>
  </si>
  <si>
    <t xml:space="preserve"> uvedou týdenní počet hodin u nejdéle otevřeného útvaru. Nesčítají se provozní doby jednotlivých útvarů. Údaj </t>
  </si>
  <si>
    <t xml:space="preserve"> se nesumarizuje.</t>
  </si>
  <si>
    <r>
      <t xml:space="preserve">7 </t>
    </r>
    <r>
      <rPr>
        <sz val="5.5"/>
        <color indexed="8"/>
        <rFont val="Calibri"/>
        <family val="2"/>
        <charset val="238"/>
      </rPr>
      <t xml:space="preserve">Uvede se celoroční průměr evidenčního počtu zaměstnanců přepočtený na plně zaměstnané. ZKNP vyplňují </t>
    </r>
  </si>
  <si>
    <t xml:space="preserve">  alespoň řádek 0609 a pouze mají-li uzavřenu řádnou pracovní smlouvu.</t>
  </si>
  <si>
    <r>
      <rPr>
        <vertAlign val="superscript"/>
        <sz val="5.5"/>
        <color indexed="8"/>
        <rFont val="Calibri"/>
        <family val="2"/>
        <charset val="238"/>
      </rPr>
      <t>13</t>
    </r>
    <r>
      <rPr>
        <sz val="5.5"/>
        <color indexed="8"/>
        <rFont val="Calibri"/>
        <family val="2"/>
        <charset val="238"/>
      </rPr>
      <t xml:space="preserve"> Základní knihovny pověřené krajskou knihovnou výkonem regionálních funkcí, které vykonávají statistická </t>
    </r>
  </si>
  <si>
    <t xml:space="preserve">    zjišťování.</t>
  </si>
  <si>
    <r>
      <rPr>
        <vertAlign val="superscript"/>
        <sz val="5.5"/>
        <color indexed="8"/>
        <rFont val="Calibri"/>
        <family val="2"/>
        <charset val="238"/>
      </rPr>
      <t>10</t>
    </r>
    <r>
      <rPr>
        <sz val="5.5"/>
        <color indexed="8"/>
        <rFont val="Calibri"/>
        <family val="2"/>
        <charset val="238"/>
      </rPr>
      <t xml:space="preserve"> Pokud jste uhradili předplatné či licenci na více než jeden rok, uvádějte výdaj jen za konkrétní kalendářní </t>
    </r>
  </si>
  <si>
    <t xml:space="preserve">    rok.</t>
  </si>
  <si>
    <r>
      <t xml:space="preserve"> Zaměstnanci v pracovním poměru (fyzické osoby) </t>
    </r>
    <r>
      <rPr>
        <b/>
        <sz val="7.5"/>
        <color indexed="8"/>
        <rFont val="Calibri"/>
        <family val="2"/>
        <charset val="238"/>
      </rPr>
      <t>k 31.12.</t>
    </r>
  </si>
  <si>
    <r>
      <t xml:space="preserve"> Zaměstnanci v pracovním poměru (</t>
    </r>
    <r>
      <rPr>
        <b/>
        <sz val="7.5"/>
        <color indexed="8"/>
        <rFont val="Calibri"/>
        <family val="2"/>
        <charset val="238"/>
      </rPr>
      <t>přepočtený stav</t>
    </r>
    <r>
      <rPr>
        <sz val="7.5"/>
        <color indexed="8"/>
        <rFont val="Calibri"/>
        <family val="2"/>
        <charset val="238"/>
      </rPr>
      <t xml:space="preserve">) </t>
    </r>
    <r>
      <rPr>
        <vertAlign val="superscript"/>
        <sz val="7.5"/>
        <color indexed="8"/>
        <rFont val="Calibri"/>
        <family val="2"/>
        <charset val="238"/>
      </rPr>
      <t>7</t>
    </r>
  </si>
  <si>
    <r>
      <t xml:space="preserve"> Počet hodin odpracovaných osobami na základě </t>
    </r>
    <r>
      <rPr>
        <b/>
        <sz val="7.5"/>
        <color indexed="8"/>
        <rFont val="Calibri"/>
        <family val="2"/>
        <charset val="238"/>
      </rPr>
      <t>DPP, DPČ</t>
    </r>
  </si>
  <si>
    <t xml:space="preserve"> Osoby pracující na základě některé z dohod o pracích 
 </t>
  </si>
  <si>
    <t xml:space="preserve"> Osoby v jiném než pracovněprávním vztahu 
</t>
  </si>
  <si>
    <r>
      <rPr>
        <b/>
        <sz val="7"/>
        <color indexed="8"/>
        <rFont val="Calibri"/>
        <family val="2"/>
        <charset val="238"/>
      </rPr>
      <t xml:space="preserve"> (OSVČ, smlouvy o dílo aj.)</t>
    </r>
    <r>
      <rPr>
        <vertAlign val="superscript"/>
        <sz val="7"/>
        <color indexed="8"/>
        <rFont val="Calibri"/>
        <family val="2"/>
        <charset val="238"/>
      </rPr>
      <t>9</t>
    </r>
  </si>
  <si>
    <t xml:space="preserve">  Vzdělávací akce (semináře, kurzy, aj.)</t>
  </si>
  <si>
    <t>v tom (z řádku 0205)</t>
  </si>
  <si>
    <r>
      <t xml:space="preserve"> kulturních, komunitních a volnočasových 
 akcí pro veřejnost včetně těch, kde knihovna </t>
    </r>
    <r>
      <rPr>
        <sz val="11"/>
        <color indexed="9"/>
        <rFont val="Calibri"/>
        <family val="2"/>
        <charset val="238"/>
      </rPr>
      <t>i</t>
    </r>
    <r>
      <rPr>
        <sz val="11"/>
        <color theme="1"/>
        <rFont val="Calibri"/>
        <family val="2"/>
        <charset val="238"/>
        <scheme val="minor"/>
      </rPr>
      <t>není hlavní pořadatel</t>
    </r>
  </si>
  <si>
    <r>
      <t xml:space="preserve"> kulturních, komunitních a volnočasových 
 akcí pro veřejnost včetně těch, kde         </t>
    </r>
    <r>
      <rPr>
        <sz val="7"/>
        <color indexed="9"/>
        <rFont val="Calibri"/>
        <family val="2"/>
        <charset val="238"/>
      </rPr>
      <t>i</t>
    </r>
    <r>
      <rPr>
        <sz val="7"/>
        <color indexed="8"/>
        <rFont val="Calibri"/>
        <family val="2"/>
        <charset val="238"/>
      </rPr>
      <t>knihovna není hlavní pořadatel</t>
    </r>
  </si>
  <si>
    <t>Ostatní knihovny evidované dle knihovního zákona č. 257/2001 Sb.</t>
  </si>
  <si>
    <r>
      <t xml:space="preserve"> Náklady na pořízení knihovního fondu celkem (</t>
    </r>
    <r>
      <rPr>
        <b/>
        <sz val="7.5"/>
        <color indexed="8"/>
        <rFont val="Calibri"/>
        <family val="2"/>
        <charset val="238"/>
      </rPr>
      <t xml:space="preserve">z ř. 0801 </t>
    </r>
    <r>
      <rPr>
        <sz val="7.5"/>
        <color indexed="9"/>
        <rFont val="Calibri"/>
        <family val="2"/>
        <charset val="238"/>
      </rPr>
      <t>i</t>
    </r>
    <r>
      <rPr>
        <sz val="7.5"/>
        <color indexed="8"/>
        <rFont val="Calibri"/>
        <family val="2"/>
        <charset val="238"/>
      </rPr>
      <t>včetně  periodik na pořízení licencí na elektronické zdroje)</t>
    </r>
    <r>
      <rPr>
        <vertAlign val="superscript"/>
        <sz val="7.5"/>
        <color indexed="8"/>
        <rFont val="Calibri"/>
        <family val="2"/>
        <charset val="238"/>
      </rPr>
      <t>10</t>
    </r>
  </si>
  <si>
    <t>Právní forma zpravodajské jednotky (zakroužkuje se odpovídající právní forma)</t>
  </si>
  <si>
    <r>
      <t>v tom 
(z</t>
    </r>
    <r>
      <rPr>
        <b/>
        <sz val="7"/>
        <color indexed="8"/>
        <rFont val="Calibri"/>
        <family val="2"/>
        <charset val="238"/>
      </rPr>
      <t xml:space="preserve"> </t>
    </r>
    <r>
      <rPr>
        <sz val="7"/>
        <color indexed="8"/>
        <rFont val="Calibri"/>
        <family val="2"/>
        <charset val="238"/>
      </rPr>
      <t>řádku</t>
    </r>
    <r>
      <rPr>
        <b/>
        <sz val="7"/>
        <color indexed="8"/>
        <rFont val="Calibri"/>
        <family val="2"/>
        <charset val="238"/>
      </rPr>
      <t xml:space="preserve"> 0803</t>
    </r>
    <r>
      <rPr>
        <sz val="7"/>
        <color indexed="8"/>
        <rFont val="Calibri"/>
        <family val="2"/>
        <charset val="238"/>
      </rPr>
      <t>)</t>
    </r>
  </si>
  <si>
    <t xml:space="preserve">  historické dokumenty</t>
  </si>
  <si>
    <t xml:space="preserve"> návštěvy půjčoven a studoven</t>
  </si>
  <si>
    <t xml:space="preserve"> návštěvy kulturních akcí</t>
  </si>
  <si>
    <t xml:space="preserve"> návštěvy vzdělávacích akcí</t>
  </si>
  <si>
    <t>MVS z jiných k.-kladně vyřízené</t>
  </si>
  <si>
    <t>MVS jiným k.-kladně vyřízené</t>
  </si>
  <si>
    <t>Profesní vzdělávání (fyz. osoby)</t>
  </si>
  <si>
    <t xml:space="preserve"> z toho online kult., komunit. akce</t>
  </si>
  <si>
    <t xml:space="preserve"> z toho online vzdělávací akce</t>
  </si>
  <si>
    <t xml:space="preserve"> z toho vzdělávací akce ICT</t>
  </si>
  <si>
    <t>Vstupy e-katalogu a e-protokolu</t>
  </si>
  <si>
    <t>Vstupy do EIZ celkem</t>
  </si>
  <si>
    <t xml:space="preserve"> z toho k dlouhodobému užití</t>
  </si>
  <si>
    <t>E-výpůjčky e-knih</t>
  </si>
  <si>
    <t>E-výpůjčky e-audioknih</t>
  </si>
  <si>
    <t>Zaměstnanci - fyzické osoby</t>
  </si>
  <si>
    <t>Zaměstnanci - přepočtený stav</t>
  </si>
  <si>
    <t>Počet osob DPP a DPČ</t>
  </si>
  <si>
    <t>Počet odprac. hodin DPP a DPČ</t>
  </si>
  <si>
    <t>Počet osob OSVČ atd.</t>
  </si>
  <si>
    <t>Počet odprac. hodin OSVČ atd.</t>
  </si>
  <si>
    <t xml:space="preserve"> kladně vyřízených požadavků z jiných                 knihoven</t>
  </si>
  <si>
    <r>
      <t xml:space="preserve"> konaných mimo pracovní poměr (</t>
    </r>
    <r>
      <rPr>
        <b/>
        <sz val="7.5"/>
        <color indexed="8"/>
        <rFont val="Calibri"/>
        <family val="2"/>
        <charset val="238"/>
      </rPr>
      <t>DPP,DPČ</t>
    </r>
    <r>
      <rPr>
        <sz val="7.5"/>
        <color indexed="8"/>
        <rFont val="Calibri"/>
        <family val="2"/>
        <charset val="238"/>
      </rPr>
      <t xml:space="preserve">) </t>
    </r>
    <r>
      <rPr>
        <vertAlign val="superscript"/>
        <sz val="7.5"/>
        <color indexed="8"/>
        <rFont val="Calibri"/>
        <family val="2"/>
        <charset val="238"/>
      </rPr>
      <t>8</t>
    </r>
  </si>
  <si>
    <t xml:space="preserve"> z ř. 0201  uživatelé registr. online</t>
  </si>
  <si>
    <t xml:space="preserve"> z ř. 0201 uživatelé do 15 let</t>
  </si>
  <si>
    <t>Návštěvníci online služeb</t>
  </si>
  <si>
    <t>Návštěvníci celkem (ř.0205+0209)</t>
  </si>
  <si>
    <t>Primární výpůjčky fyzické celkem</t>
  </si>
  <si>
    <t>Počet dobrovolníků (osoby)</t>
  </si>
  <si>
    <t>Dobrovolníci -počet odprac. hodin</t>
  </si>
  <si>
    <r>
      <t xml:space="preserve">v tom                 </t>
    </r>
    <r>
      <rPr>
        <sz val="10"/>
        <color indexed="8"/>
        <rFont val="Calibri"/>
        <family val="2"/>
        <charset val="238"/>
      </rPr>
      <t xml:space="preserve">  (z řádku 0817)</t>
    </r>
  </si>
  <si>
    <t>Automatický součet ř. 0206 až 0208</t>
  </si>
  <si>
    <t>Údaj se automaticky přičítá do ř. 0209.</t>
  </si>
  <si>
    <t>Údaj se automaticky přičítá do ř. 0301.</t>
  </si>
  <si>
    <t>Kontrola ve sloupci vpravo: Kladné číslo signalizuje nevyčerpané příjmy. Záporné číslo signalizuje, že výdaje byly vyšší než příjmy.</t>
  </si>
  <si>
    <t xml:space="preserve">Ostatní             
základní knihovny 
s profesionálními  
pracovníky        </t>
  </si>
  <si>
    <t>Základní knihovny   
s neprofesionálními
pracovníky</t>
  </si>
  <si>
    <t>v tom
(z ř. 0817)</t>
  </si>
  <si>
    <r>
      <rPr>
        <vertAlign val="superscript"/>
        <sz val="5.5"/>
        <color indexed="8"/>
        <rFont val="Calibri"/>
        <family val="2"/>
        <charset val="238"/>
      </rPr>
      <t>9</t>
    </r>
    <r>
      <rPr>
        <sz val="5.5"/>
        <color indexed="8"/>
        <rFont val="Calibri"/>
        <family val="2"/>
        <charset val="238"/>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</si>
  <si>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</si>
  <si>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t>
  </si>
  <si>
    <t xml:space="preserve">   vztahy s fyzickými osobami, vyjma vztahů pracovně právních. Nezahrnuje služby právnických osob.</t>
  </si>
  <si>
    <t>Uvede se počet fyzických osob bez ohledu na počet uzavřených smluv.</t>
  </si>
  <si>
    <t>Pokyn k vyplňování</t>
  </si>
  <si>
    <t xml:space="preserve">Odborní pracovníci (z ř. 0405), kteří se během roku vzdělávali minimálně 48 hod. </t>
  </si>
  <si>
    <t>V počtu studijních míst jsou zahrnuta i místa u počítačů pro veřejnost.</t>
  </si>
  <si>
    <t xml:space="preserve">ZÁVAZNÉ DEFINICE </t>
  </si>
  <si>
    <t>Pokyny pro vyplňování jednotlivých ukazatelů výkazu o knihovně za rok … Kult (MK) 12-01</t>
  </si>
  <si>
    <t>Zdroj: Deník knihovny vydaný ve spolupráci NIPOS a Knihovnického institutu Národní knihovny ČR</t>
  </si>
  <si>
    <t>1.</t>
  </si>
  <si>
    <t>Veřejná knihovna</t>
  </si>
  <si>
    <t>2.</t>
  </si>
  <si>
    <t>Obsluhovaná populace</t>
  </si>
  <si>
    <t>3.</t>
  </si>
  <si>
    <t>Knihovní fond</t>
  </si>
  <si>
    <t>Organizovaný, soustavně doplňovaný, zpracovávaný, ochraňovaný a uchovávaný soubor knihovních dokumentů a zpřístupňovaný uživatelům.</t>
  </si>
  <si>
    <t>4.</t>
  </si>
  <si>
    <t>Knihovní dokument</t>
  </si>
  <si>
    <t>Informační pramen evidovaný jako samostatná jednotka knihovního fondu knihovny.</t>
  </si>
  <si>
    <t>5.</t>
  </si>
  <si>
    <t>Knihovní jednotka</t>
  </si>
  <si>
    <t>6.</t>
  </si>
  <si>
    <t>Naučná literatura</t>
  </si>
  <si>
    <t>Souhrnné označení pro vědeckou, populárně naučnou a jinou odborně zaměřenou literaturu ve formě papírové knihy.</t>
  </si>
  <si>
    <t>7.</t>
  </si>
  <si>
    <t>Krásná literatura</t>
  </si>
  <si>
    <t>Veškerá beletrie, tj. próza, poezie, divadelní hry a filmové scénáře ve formě knihy.</t>
  </si>
  <si>
    <t>8.</t>
  </si>
  <si>
    <t>Historické dokumenty</t>
  </si>
  <si>
    <t>9.</t>
  </si>
  <si>
    <t>Mikrografický dokument</t>
  </si>
  <si>
    <t>10.</t>
  </si>
  <si>
    <t>Kartografický dokument</t>
  </si>
  <si>
    <t>11.</t>
  </si>
  <si>
    <t>Tištěná hudebnina</t>
  </si>
  <si>
    <t>Tištěný dokument, jehož základním obsahem je prezentace hudby, zejména formou notového zápisu. Může být ve formě volných listů nebo svazku a jeho součástí může být i text.</t>
  </si>
  <si>
    <t>12.</t>
  </si>
  <si>
    <t>Zvukový dokument</t>
  </si>
  <si>
    <t>13.</t>
  </si>
  <si>
    <t>Zvukově obrazový dokument (audiovizuální)</t>
  </si>
  <si>
    <t>Dokument (fyzický nosič), jehož obsahem je zvukově obrazový (neboli audiovizuální) záznam (např. video, film). Poslech či prohlížení vyžaduje technické zařízení.</t>
  </si>
  <si>
    <t>14.</t>
  </si>
  <si>
    <t>Obrazový dokument</t>
  </si>
  <si>
    <t>15.</t>
  </si>
  <si>
    <t>Elektronický dokument</t>
  </si>
  <si>
    <t>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</si>
  <si>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</si>
  <si>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Jiné dokumenty</t>
  </si>
  <si>
    <t>17.</t>
  </si>
  <si>
    <t>Periodikum, seriálová publikace</t>
  </si>
  <si>
    <t>18.</t>
  </si>
  <si>
    <t>Volný výběr</t>
  </si>
  <si>
    <t>19.</t>
  </si>
  <si>
    <t>Přírůstek (knihovního fondu)</t>
  </si>
  <si>
    <t>Souhrn knihovních jednotek, které byly získané do knihovního fondu za vykazované období, a to nákupem, darem, digitalizací, výměnou nebo převedením z jiné knihovny při organizační změně a evidovány v seznamu přírůstků.</t>
  </si>
  <si>
    <t>20.</t>
  </si>
  <si>
    <t>Úbytek (knihovního fondu)</t>
  </si>
  <si>
    <t>21.</t>
  </si>
  <si>
    <t>Registrovaný uživatel</t>
  </si>
  <si>
    <t>22.</t>
  </si>
  <si>
    <t>Neregistrovaný uživatel</t>
  </si>
  <si>
    <t>23.</t>
  </si>
  <si>
    <t>Registrovaný uživatel do 15 let</t>
  </si>
  <si>
    <t>24.</t>
  </si>
  <si>
    <t>Registrovaný uživatel online</t>
  </si>
  <si>
    <t>25.</t>
  </si>
  <si>
    <t>Návštěvník knihovny</t>
  </si>
  <si>
    <t>26.</t>
  </si>
  <si>
    <t>Návštěvník knihovny – fyzická návštěva</t>
  </si>
  <si>
    <t>Každý, kdo toho dne osobně navštívil knihovnu (fyzická návštěva) a využil některou z jejích služeb, kulturních nebo vzdělávacích akcí.</t>
  </si>
  <si>
    <t>Specifika evidence fyzických návštěv:</t>
  </si>
  <si>
    <t>27.</t>
  </si>
  <si>
    <t>Návštěvník prezenční kulturní, komunitní nebo volnočasové akce</t>
  </si>
  <si>
    <t>28.</t>
  </si>
  <si>
    <t>Návštěvník online (virtuální) kulturní, komunitní nebo volnočasové akce</t>
  </si>
  <si>
    <t>29.</t>
  </si>
  <si>
    <t>Návštěvník prezenčních vzdělávací akce (účastník vzdělávací akce)</t>
  </si>
  <si>
    <t>Každý návštěvník vzdělávací akce, která byla pořádána knihovnou nebo jinou organizací ve spolupráci s knihovnou, bez ohledu na to, zda je nebo není registrovaným uživatelem knihovny.</t>
  </si>
  <si>
    <t>30.</t>
  </si>
  <si>
    <t>Návštěvník online (virtuální) vzdělávací akce</t>
  </si>
  <si>
    <t>31.</t>
  </si>
  <si>
    <t>Návštěvník online služeb knihovny (virtuální návštěva)</t>
  </si>
  <si>
    <t>32.</t>
  </si>
  <si>
    <t>Výpůjčka</t>
  </si>
  <si>
    <t>33.</t>
  </si>
  <si>
    <t>E-výpůjčka</t>
  </si>
  <si>
    <t>Poskytnutí časově omezeného přístupu k elektronickému dokumentu uživateli prostřednictvím online služby knihovny (např. e-knihy a e-audioknihy prostřednictvím společnosti Palmknihy).</t>
  </si>
  <si>
    <t>34.</t>
  </si>
  <si>
    <t>Prezenční výpůjčka</t>
  </si>
  <si>
    <t>35.</t>
  </si>
  <si>
    <t>Absenční výpůjčka</t>
  </si>
  <si>
    <t>36.</t>
  </si>
  <si>
    <t>Výpůjčka naučné literatury dospělému uživateli</t>
  </si>
  <si>
    <t>Primární výpůjčka = první knihovnou evidované půjčení konkrétní knihovní jednotky konkrét­nímu uživateli.</t>
  </si>
  <si>
    <t>37.</t>
  </si>
  <si>
    <t>Výpůjčka krásné literatury dospělému uživateli</t>
  </si>
  <si>
    <t>38.</t>
  </si>
  <si>
    <t>Výpůjčka naučné literatury dětskému uživateli</t>
  </si>
  <si>
    <t>39.</t>
  </si>
  <si>
    <t>Výpůjčka krásné literatury dětskému uživateli</t>
  </si>
  <si>
    <t>40.</t>
  </si>
  <si>
    <t>Výpůjčka periodika</t>
  </si>
  <si>
    <t>41.</t>
  </si>
  <si>
    <t>Webová stránka knihovny</t>
  </si>
  <si>
    <t>42.</t>
  </si>
  <si>
    <t>Počet návštěv webové stránky knihovny</t>
  </si>
  <si>
    <t>43.</t>
  </si>
  <si>
    <t>Elektronický katalog knihovny (OPAC) na internetu</t>
  </si>
  <si>
    <t>44.</t>
  </si>
  <si>
    <t>Vstup do elektronického katalogu a elektronického výpůjčního protokolu</t>
  </si>
  <si>
    <t>45.</t>
  </si>
  <si>
    <t>Elektronický výpůjční protokol (online)</t>
  </si>
  <si>
    <t>46.</t>
  </si>
  <si>
    <t>Vstup do elektronického výpůjčního protokolu</t>
  </si>
  <si>
    <t>47.</t>
  </si>
  <si>
    <t>Licencované elektronické informační zdroje</t>
  </si>
  <si>
    <t>48.</t>
  </si>
  <si>
    <t>Vstup do elektronických informačních zdrojů a databází celkem</t>
  </si>
  <si>
    <t>49.</t>
  </si>
  <si>
    <t>Zobrazení nebo stažení digitálního dokumentu</t>
  </si>
  <si>
    <t>50.</t>
  </si>
  <si>
    <t>Stažení dokumentů k dlouhodobému užití</t>
  </si>
  <si>
    <t>51.</t>
  </si>
  <si>
    <t>E-výpůjčka e-dokumentu, počet online výpůjček e-knih, e-audioknih apod.</t>
  </si>
  <si>
    <t>52.</t>
  </si>
  <si>
    <t>Počet vlastních specializovaných databází</t>
  </si>
  <si>
    <t>53.</t>
  </si>
  <si>
    <t>Online služby</t>
  </si>
  <si>
    <t>54.</t>
  </si>
  <si>
    <t>Meziknihovní výpůjční služba (MVS)</t>
  </si>
  <si>
    <t>55.</t>
  </si>
  <si>
    <t>Výměnný fond</t>
  </si>
  <si>
    <t>56.</t>
  </si>
  <si>
    <t>Výměnný soubor</t>
  </si>
  <si>
    <t>57.</t>
  </si>
  <si>
    <t xml:space="preserve">Kulturní, komunitní nebo volnočasová akce pro veřejnost </t>
  </si>
  <si>
    <t>58.</t>
  </si>
  <si>
    <t>Online (virtuální) kulturní, komunitní nebo volnočasové akce</t>
  </si>
  <si>
    <t>59.</t>
  </si>
  <si>
    <t>Vzdělávací akce pro veřejnost</t>
  </si>
  <si>
    <t>60.</t>
  </si>
  <si>
    <t>Online (virtuální) vzdělávací akce pro veřejnost</t>
  </si>
  <si>
    <t>61.</t>
  </si>
  <si>
    <t>Vydané neperiodické publikace</t>
  </si>
  <si>
    <t>62.</t>
  </si>
  <si>
    <t>Vydané periodické publikace</t>
  </si>
  <si>
    <t>63.</t>
  </si>
  <si>
    <t>Vydané elektronické dokumenty</t>
  </si>
  <si>
    <t>64.</t>
  </si>
  <si>
    <t>Studijní místo</t>
  </si>
  <si>
    <t>65.</t>
  </si>
  <si>
    <t>Počítač pro uživatele napojený na internet</t>
  </si>
  <si>
    <t>66.</t>
  </si>
  <si>
    <t>67.</t>
  </si>
  <si>
    <t>Počet hodin pro veřejnost týdně</t>
  </si>
  <si>
    <t>68.</t>
  </si>
  <si>
    <t>Zaměstnanci v pracovním poměru (fyzické osoby)</t>
  </si>
  <si>
    <t>69.</t>
  </si>
  <si>
    <t>Počet zaměstnanců v pracovním poměru knihovny (přepočtený stav)</t>
  </si>
  <si>
    <t>70.</t>
  </si>
  <si>
    <t>Dělení zaměstnanců knihoven</t>
  </si>
  <si>
    <t>zaměstnanec, který nesplňuje podmínky pro zařazení mezi odborné zaměstnance.</t>
  </si>
  <si>
    <t>71.</t>
  </si>
  <si>
    <t>Profesní odborné vzdělávání zaměstnanců knihoven</t>
  </si>
  <si>
    <t>72.</t>
  </si>
  <si>
    <t>Dobrovolní pracovníci</t>
  </si>
  <si>
    <t>73.</t>
  </si>
  <si>
    <t>Počet hodin odpracovaných dobrovolnými pracovníky ročně</t>
  </si>
  <si>
    <t>74.</t>
  </si>
  <si>
    <t>Pobočka</t>
  </si>
  <si>
    <t>Lokálně vyčleněná část knihovny, která je její organizační částí a pracuje pod jejím přímým vedením.</t>
  </si>
  <si>
    <t>75.</t>
  </si>
  <si>
    <t>Profesionální knihovna</t>
  </si>
  <si>
    <t>76.</t>
  </si>
  <si>
    <t>Neprofesionální knihovna</t>
  </si>
  <si>
    <t>77.</t>
  </si>
  <si>
    <t>Dohoda o provedení práce (DPP)</t>
  </si>
  <si>
    <t>78.</t>
  </si>
  <si>
    <t>Dohoda o pracovní činnosti (DPČ)</t>
  </si>
  <si>
    <t>79.</t>
  </si>
  <si>
    <t>Jiný než pracovněprávní vztah (OSVČ, smlouvy o dílo aj.)</t>
  </si>
  <si>
    <t>Definice č. 80 až č. 116</t>
  </si>
  <si>
    <t>80.</t>
  </si>
  <si>
    <t>Výnosy z vlastních výkonů a za zboží (Kult ř. 0701)</t>
  </si>
  <si>
    <t>Výnosy z vlastních výkonů a zboží (účtová skupina 60). z hlavní i hospodářské činnosti.</t>
  </si>
  <si>
    <t>81.</t>
  </si>
  <si>
    <t>Výnosy (příjmy) z hlavní činnosti (Kult ř. 0702)</t>
  </si>
  <si>
    <t>82.</t>
  </si>
  <si>
    <t>Příspěvky, dotace a granty na provoz ze státního rozpočtu (Kult ř. 0703)</t>
  </si>
  <si>
    <t>83.</t>
  </si>
  <si>
    <t>Příspěvky, dotace a granty z rozpočtu kraje (Kult ř. 0704)</t>
  </si>
  <si>
    <t>84.</t>
  </si>
  <si>
    <t>Příspěvky, dotace a granty z rozpočtu obce (Kult ř. 0705)</t>
  </si>
  <si>
    <t>85.</t>
  </si>
  <si>
    <t>Příspěvky, dotace a granty na provoz od ostatních tuzemských subjektů (Kult ř. 0706)</t>
  </si>
  <si>
    <t>V jedné částce se uvádí součet všech příspěvků, dotací a grantů na provoz knihovny získaných od jiných subjektů, než je stát, kraj a obec. (účet 672).</t>
  </si>
  <si>
    <t>86.</t>
  </si>
  <si>
    <t>Příspěvky, dotace a granty na provoz ze zahraničí (Kult ř. 0707)</t>
  </si>
  <si>
    <t xml:space="preserve">V jedné částce se uvádí součet všech příspěvků, dotací a grantů na provoz knihovny získaných od zahraničních subjektů.  </t>
  </si>
  <si>
    <t>87.</t>
  </si>
  <si>
    <t>Příspěvky, dotace a granty na provoz z fondů EU (Kult ř. 0708)</t>
  </si>
  <si>
    <t>88.</t>
  </si>
  <si>
    <t>Dary a sponzorské příspěvky (Kult ř. 0709)</t>
  </si>
  <si>
    <t>V jedné částce se uvádí součet všech darů. Sponzorský příspěvek uvádět jen v případě, že není vázán na protislužbu a chápán jako platba za její poskytnutí (reklama).</t>
  </si>
  <si>
    <t>89.</t>
  </si>
  <si>
    <t>Ostatní provozní výnosy výše neuvedené (Kult ř. 0710)</t>
  </si>
  <si>
    <t>Součet všech ostatních výnosů výše neuvedených (v řádcích 0701 až 0709) Účtové skupiny 64, 66.</t>
  </si>
  <si>
    <t>90.</t>
  </si>
  <si>
    <t>Příjmy (výnosy) celkem (Kult ř. 0711)</t>
  </si>
  <si>
    <t>Součet účtů třídy 6… za hlavní i hospodářskou činnost.</t>
  </si>
  <si>
    <t>Ř. 0711 = ř. 0701 + ř. 0703 až ř. 0707 + ř. 0709 + ř. 0710.</t>
  </si>
  <si>
    <t>91.</t>
  </si>
  <si>
    <t>Dotace a granty na investice ze státního rozpočtu (Kult ř. 0712)</t>
  </si>
  <si>
    <t>92.</t>
  </si>
  <si>
    <t>Dotace a granty na investice z rozpočtu kraje (Kult ř. 0713)</t>
  </si>
  <si>
    <t>Součet všech dotací a grantů na investice z rozpočtu kraje.</t>
  </si>
  <si>
    <t>93.</t>
  </si>
  <si>
    <t>Dotace a granty na investice z rozpočtu obce (Kult ř. 0714)</t>
  </si>
  <si>
    <t>Součet všech dotací a grantů na investice z rozpočtu obce.</t>
  </si>
  <si>
    <t>94.</t>
  </si>
  <si>
    <t>95.</t>
  </si>
  <si>
    <t>Dotace a granty na investice ze zahraničí (Kult ř. 0716)</t>
  </si>
  <si>
    <t>96.</t>
  </si>
  <si>
    <t>Dotace a granty na investice z fondů EU (Kult ř. 0717)</t>
  </si>
  <si>
    <t>97.</t>
  </si>
  <si>
    <t>Dotace a granty na investice celkem (Kult ř. 0718)</t>
  </si>
  <si>
    <t>98.</t>
  </si>
  <si>
    <t>Spotřeba materiálu, energie, zboží a služeb (Kult ř. 0801)</t>
  </si>
  <si>
    <t>99.</t>
  </si>
  <si>
    <t>Nájmy (Kult ř. 0802)</t>
  </si>
  <si>
    <t>100.</t>
  </si>
  <si>
    <t>Osobní náklady (Kult ř. 0803). Součet ř. 0804 až 0807.</t>
  </si>
  <si>
    <t>Účet</t>
  </si>
  <si>
    <t>zákonné sociální pojištění</t>
  </si>
  <si>
    <t>jiné sociální pojištění</t>
  </si>
  <si>
    <t>zákonné sociální náklady</t>
  </si>
  <si>
    <t>jiné sociální náklady</t>
  </si>
  <si>
    <t>101.</t>
  </si>
  <si>
    <t>Mzdy, resp. platy (Kult ř. 0804)</t>
  </si>
  <si>
    <t>102.</t>
  </si>
  <si>
    <t>Ostatní osobní náklady (Kult ř. 0805)</t>
  </si>
  <si>
    <t>103.</t>
  </si>
  <si>
    <t>Náklady na zdravotní a sociální pojištění (Kult ř. 0806)</t>
  </si>
  <si>
    <t>104.</t>
  </si>
  <si>
    <t>Zákonné sociální náklady (Kult ř. 0807)</t>
  </si>
  <si>
    <t>105.</t>
  </si>
  <si>
    <t>Náklady na pořízení knihovního fondu celkem (Kult ř. 0808)</t>
  </si>
  <si>
    <t>106.</t>
  </si>
  <si>
    <t>Nákup a předplatné periodik (Kult ř. 0809)</t>
  </si>
  <si>
    <t>107.</t>
  </si>
  <si>
    <t>Nákup a pořízení licencí na elektronické zdroje (Kult ř. 0810)</t>
  </si>
  <si>
    <t>108.</t>
  </si>
  <si>
    <t>Daně a poplatky (bez daně z příjmů) (Kult ř. 0811)</t>
  </si>
  <si>
    <t>Souhrn částek za daně silniční, z nemovitostí, ostatní daně a poplatky… (účtová skupina 53).</t>
  </si>
  <si>
    <t>109.</t>
  </si>
  <si>
    <t>Daň z příjmů (Kult ř. 0812)</t>
  </si>
  <si>
    <t>Účtová skupina 59.</t>
  </si>
  <si>
    <t>Včetně nákladů z pořízení drobného dlouhodobého majetku (účt. sk. 55).</t>
  </si>
  <si>
    <t>111.</t>
  </si>
  <si>
    <t>Ostatní provozní náklady výše neuvedené (Kult ř. 0814)</t>
  </si>
  <si>
    <t>Výše neuvedené ostatní náklady z činností a finanční náklady (zejména z účet. sk. 55).</t>
  </si>
  <si>
    <t>112.</t>
  </si>
  <si>
    <t>Výdaje (náklady) celkem (Kult ř. 0815)</t>
  </si>
  <si>
    <t>113.</t>
  </si>
  <si>
    <t>Výdaje (náklady) na hlavní činnost. (Kult ř. 0816)</t>
  </si>
  <si>
    <t>114.</t>
  </si>
  <si>
    <t>115.</t>
  </si>
  <si>
    <t>Investiční výdaje na hmotný majetek (Kult ř. 0818)</t>
  </si>
  <si>
    <t>116.</t>
  </si>
  <si>
    <t>Investiční výdaje na nehmotný majetek (Kult ř. 0819)</t>
  </si>
  <si>
    <r>
      <t>Plocha knihovny pro uživatele v m</t>
    </r>
    <r>
      <rPr>
        <b/>
        <vertAlign val="superscript"/>
        <sz val="11"/>
        <color indexed="8"/>
        <rFont val="Calibri"/>
        <family val="2"/>
        <charset val="238"/>
      </rPr>
      <t>2</t>
    </r>
  </si>
  <si>
    <r>
      <t>110</t>
    </r>
    <r>
      <rPr>
        <sz val="11"/>
        <color theme="1"/>
        <rFont val="Calibri"/>
        <family val="2"/>
        <charset val="238"/>
        <scheme val="minor"/>
      </rPr>
      <t>.</t>
    </r>
  </si>
  <si>
    <r>
      <t>Odpisy</t>
    </r>
    <r>
      <rPr>
        <sz val="11"/>
        <color theme="1"/>
        <rFont val="Calibri"/>
        <family val="2"/>
        <charset val="238"/>
        <scheme val="minor"/>
      </rPr>
      <t xml:space="preserve">, </t>
    </r>
    <r>
      <rPr>
        <b/>
        <sz val="11"/>
        <color indexed="8"/>
        <rFont val="Calibri"/>
        <family val="2"/>
        <charset val="238"/>
      </rPr>
      <t>rezervy</t>
    </r>
    <r>
      <rPr>
        <sz val="11"/>
        <color theme="1"/>
        <rFont val="Calibri"/>
        <family val="2"/>
        <charset val="238"/>
        <scheme val="minor"/>
      </rPr>
      <t xml:space="preserve">, </t>
    </r>
    <r>
      <rPr>
        <b/>
        <sz val="11"/>
        <color indexed="8"/>
        <rFont val="Calibri"/>
        <family val="2"/>
        <charset val="238"/>
      </rPr>
      <t>opravné</t>
    </r>
    <r>
      <rPr>
        <sz val="11"/>
        <color theme="1"/>
        <rFont val="Calibri"/>
        <family val="2"/>
        <charset val="238"/>
        <scheme val="minor"/>
      </rPr>
      <t xml:space="preserve"> </t>
    </r>
    <r>
      <rPr>
        <b/>
        <sz val="11"/>
        <color indexed="8"/>
        <rFont val="Calibri"/>
        <family val="2"/>
        <charset val="238"/>
      </rPr>
      <t>položky</t>
    </r>
    <r>
      <rPr>
        <sz val="11"/>
        <color theme="1"/>
        <rFont val="Calibri"/>
        <family val="2"/>
        <charset val="238"/>
        <scheme val="minor"/>
      </rPr>
      <t xml:space="preserve"> </t>
    </r>
    <r>
      <rPr>
        <b/>
        <sz val="11"/>
        <color indexed="8"/>
        <rFont val="Calibri"/>
        <family val="2"/>
        <charset val="238"/>
      </rPr>
      <t>(Kult ř. 0813)</t>
    </r>
  </si>
  <si>
    <t>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</si>
  <si>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</si>
  <si>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3.     Pokud konkrétní uživatel navštíví v jeden den půjčovnu nebo studovnu v hlavní budově knihovny, a ještě pobočku knihovny, která sídlí v jiné budově, budou započítány dvě fyzické návštěvy.</t>
  </si>
  <si>
    <t>4.     Pokud konkrétní uživatel využije v jeden den návratový box nebo selfcheck, bude započtena jedna fyzická návštěva.</t>
  </si>
  <si>
    <t>5.     Pokud konkrétní uživatel využije v jeden den návratový box nebo selfcheck a pobočku v jiné budově, budou započítány dvě fyzické návštěvy.</t>
  </si>
  <si>
    <t>6.     Pokud konkrétní uživatel využije v jeden den služby knihoboxu (zařízení pro vyzvednutí předem objednaných dokumentů), bude započítána jedna fyzická návštěva.</t>
  </si>
  <si>
    <t>https://www.mvcr.cz/clanek/statistiky-pocty-obyvatel-v-obcich.aspx?q=Y2hudW09MQ%3D%3D</t>
  </si>
  <si>
    <t>Údaje o počtech obyvatel v obcích jsou dostupné z:</t>
  </si>
  <si>
    <t>Zařízení, v němž jsou způsobem zaručujícím rovný přístup všem bez rozdílu poskytovány veřejné knihovnické a informační služby.</t>
  </si>
  <si>
    <r>
      <t>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t>
    </r>
    <r>
      <rPr>
        <sz val="11"/>
        <color theme="1"/>
        <rFont val="Calibri"/>
        <family val="2"/>
        <charset val="238"/>
        <scheme val="minor"/>
      </rPr>
      <t>. Celkový součet obyvatel by měl odpovídat statisticky sledovanému území (např. obec, městská část). Do počtu obsluhované populace se započítávají také cizinci s realizovaným pobytem (trvalý a přechodný).</t>
    </r>
  </si>
  <si>
    <t>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</si>
  <si>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Dokument, jenž vznikl mikrografickou cestou, je uložen na mikrografických médiích (mikrofilmech, mikrofiších apod.) a vyžaduje pro čtení technické zařízení. Nezahrnuje diapozitivy.</t>
  </si>
  <si>
    <t>Dvojrozměrné a trojrozměrné mapy, plány, atlasy s kartografickou informací, globusy, topografické modely, plastické mapy a letecké snímky (nezahrnuje kartografické dokumenty ve formě knihy, v mikrografické, audiovizuální a elektronické formě).</t>
  </si>
  <si>
    <t>Dokument (fyzický nosič) se záznamem zvuku (zejména hudby a mluveného slova), např. MP3, CD, magnetofonový pásek, kazeta, gramofonová deska apod. Poslech vyžaduje technické zařízení.</t>
  </si>
  <si>
    <t>Základní jednotka evidence a statistiky knihovního fondu zapsaná v přírůstkovém se­znamu.</t>
  </si>
  <si>
    <t xml:space="preserve">Všechny zbývající nezařazené dokumenty, např. normy, patentové spisy, firemní literatura, separáty, trojrozměrné dokumenty, multimediální soubory, deskové (společenské) hry atd. </t>
  </si>
  <si>
    <t>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</si>
  <si>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Knihovní fond, který je přímo přístupný uživatelům bez zprostředkování knihovníkem.</t>
  </si>
  <si>
    <t>Souhrn knihovních jednotek, které byly vyřazené z knihovního fondu během vykazovaného období (ztráty, poškození, aktualizace, převod do jiné knihovny při organizační změně apod.) a evidovány v seznamu úbytků.</t>
  </si>
  <si>
    <t>Dokument, jehož základní charakteristikou je dvojrozměrné obrazové vyjádření, a to buď statické (např. fotografie, malba, umělecká reprodukce aj.) nebo dynamické (napři. filmový záznam bez zvuku).</t>
  </si>
  <si>
    <t>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</si>
  <si>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t>Fyzická nebo právnická osoba, která se ve vykazovaném období zaregistrovala do knihovny online formou. Například prostřednictvím bankovní identity nebo jiné elektronické aplikace, kterou knihovna využívá.</t>
  </si>
  <si>
    <t>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</si>
  <si>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</si>
  <si>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Každý návštěvník kulturní, komunitní nebo volnočasové akce, která byla pořádána knihovnou nebo jinou organizací ve spolupráci s knihovnou, bez ohledu na to, zda je nebo není registrovaným uživatelem knihovny.</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</si>
  <si>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</si>
  <si>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https://ipk.nkp.cz/statistika-pruzkumy-dokumenty/statistiky</t>
  </si>
  <si>
    <t>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</si>
  <si>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</si>
  <si>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</si>
  <si>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Při evidenci ve výpůjčním protokolu musí být rozlišeno, zda se jedná o absenční výpůjčku, prezenční výpůjčku nebo prolongaci. PROLONGACE se NEEVIDUJÍ.</t>
  </si>
  <si>
    <t xml:space="preserve">Výpůjčka je primární absenční nebo prezenční evidované půjčení jedné knihovní jednotky jednomu uživateli. Půjčení je na omezenou dobu danou výpůjčním řádem knihovny </t>
  </si>
  <si>
    <t>Knihovnou registrované a zaevidované půjčení jedné knihovní jednotky v prostorách knihovny </t>
  </si>
  <si>
    <t>Knihovnou registrované a zaevidované půjčení jedné knihovní jednotky mimo prostor knihovny.</t>
  </si>
  <si>
    <t>Primární fyzická výpůjčka vědecké, odborné a populárně naučné literatury ze všech oborů lidské činnosti nebo encyklopedické literatury ve formě papírové knihy dospělému uživateli.</t>
  </si>
  <si>
    <t>Primární fyzická výpůjčka vědecké, odborné a populárně naučné literatury ze všech oborů lidské činnosti nebo encyklopedické literatury ve formě papírové knihy uživateli mladšímu 15 let.</t>
  </si>
  <si>
    <t>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</si>
  <si>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https://ipk.nkp.cz/legislativa/normy-standardy-doporuceni</t>
  </si>
  <si>
    <t xml:space="preserve">Základní doporučené údaje, které by měla obsahovat web/webová stránka knihovny jsou popsány v dokumentu Standard pro dobrou knihovnu                             (v aktuálním znění), dostupný z: </t>
  </si>
  <si>
    <t>Při započítávání návštěv odfiltrovat v nejvyšší možné míře návštěvy robotů a jiných automatických nástrojů, které nelze považovat za návštěvy reálných uživatelů.</t>
  </si>
  <si>
    <t>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</si>
  <si>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Připojení uživatele do vlastního uživatelského konta z elektronického zařízení.</t>
  </si>
  <si>
    <t>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</si>
  <si>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</si>
  <si>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</si>
  <si>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t>Zpřístupnění digitálního dokumentu nebo jeho části. Nezapočítává se pouhé stažení obálky, obsahu či jiné doprovodné součásti dokumentu.</t>
  </si>
  <si>
    <t>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</si>
  <si>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Dotace a granty na investice od ostatních tuzemských subjektů (Kult ř. 0715)</t>
  </si>
  <si>
    <t>Investiční výdaje na dlouhodobý hmotný a nehmotný majetek celkem (Kult ř. 0817</t>
  </si>
  <si>
    <t>mzdové náklady (mzda, plat, OON)</t>
  </si>
  <si>
    <t>https://ipk.nkp.cz/docs/Koncepce_CZV_20212027.pdf/</t>
  </si>
  <si>
    <t>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</si>
  <si>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</si>
  <si>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</si>
  <si>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Stažení elektronického dokumentu (zpravidla e-knihy a e-audioknihy) jednomu uživateli na časově omezenou dobu na vlastní zařízení uživatele.</t>
  </si>
  <si>
    <t>Pozn. Zahrnuje e-výpůjčky ze systémů typu např. Palmknihy, EBSCO, Ebrary, Flexibooks a jiné.</t>
  </si>
  <si>
    <t>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</si>
  <si>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</si>
  <si>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</si>
  <si>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Samostatná část knihovního fondu pověřené knihovny, která je určena k půjčování v knihovnách obsluhovaných v rámci regionálních funkcí.</t>
  </si>
  <si>
    <t>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</si>
  <si>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</si>
  <si>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Započítávají se také akce, kde knihovna není hlavním pořadatelem.</t>
  </si>
  <si>
    <t>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</si>
  <si>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Započítávají se také akce, kde knihovna není hlavním pořadatelem. Nezapočítávají se upoutávky na připravované akce a instruktážní videa (například videa, která učí návštěvníky používat OPAC nebo jiné služby, které knihovna nabízí atd.).</t>
  </si>
  <si>
    <t>Započítávají se také akce, kde knihovna není hlavním pořadatelem a vzdělávacích akce určené pro knihovníky a zřizovatele/provozovatele knihoven, které NEJSOU organizovány v rámci regionálních funkcí.</t>
  </si>
  <si>
    <t>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</si>
  <si>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Do vzdělávacích akcí se nezapočítávají upoutávky na připravované akce a instruktážní videa (například videa, která učí návštěvníky používat OPAC nebo jiné služby, které knihovna nabízí).</t>
  </si>
  <si>
    <t>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</si>
  <si>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</si>
  <si>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Knihovnou vydané dokumenty v elektronické formě, které lze přečíst či přehrát pouze s pomocí PC nebo podobného elektronického zařízení. Viz Definice č. 15.</t>
  </si>
  <si>
    <t>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</si>
  <si>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Počítač (pracovní stanice), který umožňuje uživatelům knihovny přístup k internetu.</t>
  </si>
  <si>
    <t>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</si>
  <si>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t>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</si>
  <si>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</si>
  <si>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Odborný zaměstnanec je:</t>
  </si>
  <si>
    <t>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</si>
  <si>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b) zaměstnanec pracující na odborné pozici podle katalogu prací s vysokoškolským, vyšším odborným nebo středním vzděláním ukončeným maturitou v ostatních oborech.</t>
  </si>
  <si>
    <t>Například: zaměstnanec, který pracuje na pozici knihovníka, ale nesplňuje podmínky uvedené v bodu a), ekonom, personalista, IT specialista, specialista na PR, aj.</t>
  </si>
  <si>
    <t>Ostatní zaměstnanec je:</t>
  </si>
  <si>
    <t>Například: vyučený knihař, uklízečka, zaměstnanec pracující na pozici knihovník dle katalogu prací v 6. platové třídě, který nemá maturitu aj.</t>
  </si>
  <si>
    <t>Poznámka: Tato definice se vztahuje k řádkům ročního výkazu 603–609, kde se uvádí počty odborných a ostatních zaměstnanců v pracovním poměru.</t>
  </si>
  <si>
    <t>Knihovníci zaměstnaní na DPP či DPČ se do těchto řádků nevykazují.</t>
  </si>
  <si>
    <t>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</si>
  <si>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</si>
  <si>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Standard vzdělávání – profesionální knihovny: 48 hodin / rok na jednoho pracovníka, neprofesionální knihovny (pracovní úvazek nižší než 15 hod. / týden): 8 hodin / rok na jednoho pracovníka.</t>
  </si>
  <si>
    <t>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</si>
  <si>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Součet všech odpracovaných hodin dobrovolnými pracovníky za rok.</t>
  </si>
  <si>
    <t>Je základní knihovna s pracovním úvazkem knihovníka vyšším než 15 hodin týdně.</t>
  </si>
  <si>
    <t>Je základní knihovna s pracovním úvazkem knihovníka maximálně 15 hodin týdně.</t>
  </si>
  <si>
    <t>Počet zaměstnanců knihovny v hlavním pracovním poměru, přepočtený na plně zaměstnané za rok. Tzn. zaměstnanci s pracovní smlouvou jejíž součástí je zařazení do platové třídy a stupně dle vzdělání zaměstnance.</t>
  </si>
  <si>
    <t>Počet zaměstnanců (fyzické osoby) v hlavním pracovním poměru k 31.12. Tzn. zaměstnanci s pracovní smlouvou jejíž součástí je zařazení do platové třídy a stupně dle vzdělání zaměstnance.</t>
  </si>
  <si>
    <t>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</si>
  <si>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Z řádku 0701 pouze výnosy (příjmy) z hlavní činnosti, tj. ponížené o příjmy z hospodářské činnosti. Nemá-li knihovna hospodářskou činnost, řádek 0702 se rovná řádku 0701.</t>
  </si>
  <si>
    <t>V jedné částce se uvádí součet všech příspěvků, dotací a grantů, subvencí, nenávratné finanční výpomoci, podpor, peněžních darů na provoz knihovny ze státního rozpočtu, tj. z ministerstev a jiných subjektů státu, (účet 67).</t>
  </si>
  <si>
    <t>V jedné částce se uvádí součet všech příspěvků, dotací a grantů na provoz knihovny z rozpočtu kraje. (úč. 67).</t>
  </si>
  <si>
    <t>V jedné částce se uvádí součet všech příspěvků, dotací a grantů na provoz knihovny z rozpočtu obce. (účet 67).</t>
  </si>
  <si>
    <t>V jedné částce se uvádí součet všech dotací, příspěvků a grantů na provoz knihovny získaných z fondů EU z celkové částky získané ze zahraničí, tj. z ř. 0707 viz definice č. 86 (účtová skupina 67).</t>
  </si>
  <si>
    <t>Součet všech dotací a grantů na investice ze státního rozpočtu, tj. ministerstev a jiných subjektů státu.</t>
  </si>
  <si>
    <t>Součet všech dotací a grantů na investice získaných od jiných subjektů, než je stát, kraj nebo obec, tj. neuvedených v položkách dle definic č. 91, 92, 93 (tj. v Kult ř. 0712, 0713, 0714).</t>
  </si>
  <si>
    <t>Součet všech dotací a grantů na investice získaných od zahraničních subjektů (včetně fondů EU).</t>
  </si>
  <si>
    <t xml:space="preserve">Z částky uvedené v definici č. 95 (tj. Kult ř. 0716) se uvedou pouze dotace a granty na investice z fondů EU.  </t>
  </si>
  <si>
    <t>Součet všech dotací a grantů, které knihovna získala za vykazované období. Je součtem částek uvedených v definicích č. 91 až 95. (Kult ř. 0718 = součet řádků 0712 až 0716).</t>
  </si>
  <si>
    <t>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</si>
  <si>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Veškeré výdaje na materiál, energie a služby, včetně pořízení knihovního fondu a nákupu licencí na informační zdroje. (účtová skupina 50 a 51 ev. další použité účty).</t>
  </si>
  <si>
    <t>Z výdajů z Kult ř. 0801 (definice č. 98) výdaje knihovny na nájmy.</t>
  </si>
  <si>
    <t>Účtová skupina 52 Dle Směrné účtové osnovy do osobních nákladů patří:</t>
  </si>
  <si>
    <t>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</si>
  <si>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Uvedou se částky vyplacené na dohody o provedení práce, dohody o pracovní činnosti, a autorské honoráře. Je součástí celkové částky Osobní náklady viz definice č.100 (resp. z Kult ř. 0803).</t>
  </si>
  <si>
    <t>Přesněji: náklady na zákonné sociální pojištění. Uvede se částka zaplacená zaměstnavatelem na zákonné sociální pojištění. Je součástí celkové částky Osobní náklady viz definice č. 100 a Kult ř. 0803. (účet 524).</t>
  </si>
  <si>
    <t>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</si>
  <si>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</si>
  <si>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Z celkové částky na pořízení knihovního fondu definice č. 105 (Kult ř. 0808) se uvede pouze částka na pořízení periodik.</t>
  </si>
  <si>
    <t>Náklady na úhradu licencí na elektronické informační zdroje. Uvádí se z celkové částky na pořízení knihovního fondu definice 105 (Kult ř. 0808). Účty 518 a 549.</t>
  </si>
  <si>
    <t>Pozn. účty 528 a 525 pokud nebudou v osobních nákladech a 527 pokud je v osobních nákladech jen příděl do FKSP.</t>
  </si>
  <si>
    <t xml:space="preserve">Uvede se součet částek z řádků Kult ř. 0801 + ř. 0803 + ř. 0811 až ř. 0814.  </t>
  </si>
  <si>
    <t>Z částky Výdaje (náklady) celkem (ř. 0815) se uvedou pouze výdaje na hlavní činnost. Viz též z Výkazu zisku a ztráty – Náklady celkem, ze sloupce Na hlavní činnost.</t>
  </si>
  <si>
    <t>Uvede se součet investičních výdajů za hmotný majetek (definice č. 115) a nehmotný majetek (definice č. 116), tzn. součet řádků Kult ř. 0818 a 0819.</t>
  </si>
  <si>
    <t>Doba použitelnosti delší než jeden rok. Je součástí celkové částky v Kult ř. 0817.</t>
  </si>
  <si>
    <t>Název zpravodajské jednotky (ZJ) – knihovny včetně názvu obce/města působení</t>
  </si>
  <si>
    <t>IČO a Evidenční číslo knihovny (udělené MK ČR, bez lomítka a roku)</t>
  </si>
  <si>
    <t>www stránky ZJ (zpravodajské jednotky)</t>
  </si>
  <si>
    <t>Velikost obsluhované populace – viz Definice č. 2, údaje o počtu obyvatel jsou dostupné z…</t>
  </si>
  <si>
    <t>Bezbariérový přístup (označte X) zda ANO či NE.</t>
  </si>
  <si>
    <t>I. Knihovní fond</t>
  </si>
  <si>
    <t>Stav na konci minulého roku (Ř. 0101) + přírůstek ve sledovaném roce (Ř. 0116) - [mínus] úbytek ve sledovaném roce (Ř. 0117) = stav na konci sledovaného (vykazova­ného) roku (Ř. 0102)</t>
  </si>
  <si>
    <t>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</si>
  <si>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Identifikační údaje o zpravodajské jednotce se uvádí dle skutečnosti v jednotlivých kolonkách:</t>
  </si>
  <si>
    <t>Zřizovatel/zakladatel (jméno, název) – vyplní se v plném znění, nikoliv ve zkratkách</t>
  </si>
  <si>
    <t>Právní forma zpravodajské jednotky – zakroužkuje se z uvedených možností odpovídající právní forma (lze zjistit ve zřizovací – zakládací listině či u provozovatele).</t>
  </si>
  <si>
    <t>III. Výpůjčky</t>
  </si>
  <si>
    <t>IV. Další údaje</t>
  </si>
  <si>
    <t>Řádky č. 0418 až 0423 se vyplní dle skutečnosti ve vykazující knihovně k 31.12.</t>
  </si>
  <si>
    <t>Ř. 0421= Připojení Wi-Fi v prostorách knihovny pro uživatele.</t>
  </si>
  <si>
    <t>Ř. 0422 = Poskytujete uživatelům kopírovací služby? Zaškrtněte dle skutečnosti, bez ohledu na to, zda je kopírování zpoplatněno či ne.</t>
  </si>
  <si>
    <t>Ř. 0505 = Počet vlastních specializovaných databází. Uvede se dle skutečnosti.</t>
  </si>
  <si>
    <t>VI. Zaměstnanci</t>
  </si>
  <si>
    <t>Ř. 0613 = Počet hodin odpracovaných osobami v jiném než pracovněprávním vztahu. Uvede se počet hodin odpracovaných celkem.</t>
  </si>
  <si>
    <t>Ř. 0803 = součet (∑) ř. 0804 až 0807.</t>
  </si>
  <si>
    <t xml:space="preserve">V. Elektronické služby </t>
  </si>
  <si>
    <t xml:space="preserve"> VII. Příjmy, výnosy</t>
  </si>
  <si>
    <t>VIII. Výdaje,  náklady</t>
  </si>
  <si>
    <t>Vykazuje se celkový stav knihovního fondu podle druhů dokumentů ke konci sledovaného období, tj. počet řádně zaevidovaných knihovních jednotek, které jsou součástí knihovního fondu. Stav knihovního fondu je výsledkem „pohybu knihovních fondů“, a to:</t>
  </si>
  <si>
    <t>Údaje převezmete z evidence knihovního fondu – přírůstkového seznamu, seznamu úbytků, z evidence docházejících periodik, popřípadě dalších evidencí budování (správy) knihovních fondů.</t>
  </si>
  <si>
    <t>Ř. 0101 – stav k 31. 12. předešlého roku, tzn. údaj uvedený ve výkaze za předešlý rok (Kult ř. 0102). Do stavu KF se nezapočítávají výměnné soubory.</t>
  </si>
  <si>
    <t>Ř. 0102 – „stav knihovního k 31. 12. vykazovaného roku“. Ř. 0102 = součtu (∑) řádků 0103 až 0113. (nezapomenout přičíst i přírůstky a odečíst úbytky v ř. 0103 až 0113).</t>
  </si>
  <si>
    <t>Ř. 0103 až 0113 údaje z evidence stavu KF k 31. 12. vykazovaného roku (přírůstkové a úbytkové seznamy).</t>
  </si>
  <si>
    <t>Ř. 0114 – „Počet exemplářů titulů docházejících periodik“. Údaj z evidence docházejících periodik. Duplikáty (multiplikáty titulů se počítají).</t>
  </si>
  <si>
    <t>Ř. 0115 – „Počet knihovních jednotek ve volném výběru“. Uvede se podle skutečnosti. (1 m police = cca 30–35 k. j.). Výměnné soubory se nezapočítávají.</t>
  </si>
  <si>
    <t>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</si>
  <si>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Ř. 0117 – „Úbytky“. Údaj ze seznamu úbytků. Uvede se počet všech úbytků za vykazovaný rok v knihovních jednotkách.</t>
  </si>
  <si>
    <t>Údaje převezmete z Deníku knihovny (DK), oddílu I. Uživatelé, z posledního řádku „Celkem od začátku roku“, nebo z elektronické evidence.</t>
  </si>
  <si>
    <t>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</si>
  <si>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Ř. 0202 = Sloupec 2 DK „z toho (z ř. 0201) uživatelé registrovaní online“, z ř. 0201 se uvedou všichni nově registrovaní uživatelé online. Viz Definice č. 24</t>
  </si>
  <si>
    <t>Ř. 0203 = Sloupec 3 DK „z toho (z ř. 0201) registrovaní uživatelé do 15 let“, z ř. 0201 se uvedou všichni nově registrovaní uživatelé (čte­náři) mladší 15 let. Viz Definice č. 23</t>
  </si>
  <si>
    <t>Ř. 0204 = Sloupec 4 DK „Návštěvníci celkem“. Součet všech návštěvníků, kteří toho dne knihovnu fyzicky navštívili a všech návštěvníků online služeb, tzn. virtuálních návštěvníků. Ř. 0204= ř. 0205 + ř. 0209. Definice č. 25, 26 a 31</t>
  </si>
  <si>
    <t>Ř. 0205 = Sloupec 5 DK „Návštěvníci knihovny (fyzické návštěvy, (součet ř. 0206 až 0208)“. Počet všech návštěv fyzických osob, které za vykazovaný rok knihovnu osobně navštívily, aby využily služeb knihovny. Viz Definice č. 26</t>
  </si>
  <si>
    <t>Ř. 0206 = Sloupec 6 DK „návštěvníci půjčoven a studoven“ Počet návštěvníků půjčoven a studoven (z celkového počtu fyzických návštěvníků v ř. 0205). Definice č. 26</t>
  </si>
  <si>
    <t>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</si>
  <si>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</si>
  <si>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</si>
  <si>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Údaje převezmete z Deníku knihovny, oddílu II. Služby uživatelům – výpůjčky nebo ze statistiky výpůjček používaného automatizovaného knihovního systému. PROLONGACE se NEEVIDUJÍ.</t>
  </si>
  <si>
    <t>Ř. 0301 = Sloupec 10 DK Výpůjčky celkem (fyzické + online, ř. 0302 + 0510+ 0511)</t>
  </si>
  <si>
    <t>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</si>
  <si>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Ř. 0303 = Sloupec 12 DK – všechny evidované primární absenční a prezenční výpůjčky naučné literatury dospělým uživatelům (knihy), z ř. 0302. Definice č. 36.</t>
  </si>
  <si>
    <t>Ř. 0304 = Sloupec 13 DK – všechny evidované primární absenční a prezenční výpůjčky krásné literatury dospělým uživatelům (knihy), z ř. 0302. Definice č. 37.</t>
  </si>
  <si>
    <t>Ř. 0305 = Sloupec 14 DK – všechny evidované primární absenční a prezenční výpůjčky naučné literatury dětem (knihy), z ř. 0302. Definice č. 38.</t>
  </si>
  <si>
    <t>Ř. 0306 = Sloupec 15 DK– všechny evidované primární absenční a prezenční výpůjčky krásné literatury dětem (knihy), z ř. 0302. Definice č. 39.</t>
  </si>
  <si>
    <t>Ř. 0307 = Sloupec 16 DK – všechny evidované primární absenční a prezenční výpůjčky periodik, z ř. 0302. Definice č. 17 a č. 40.</t>
  </si>
  <si>
    <t>Ř. 0308 = Sloupec 17 DK – všechny evidované primární absenční a prezenční výpůjčky historických dokumentů, z ř. 302. Definice č. 8.</t>
  </si>
  <si>
    <t>Ř. 0309 = Sloupec 18 DK – všechny evidované primární absenční a prezenční výpůjčky mikrografických dokumentů, z ř. 302. Definice č. 9.</t>
  </si>
  <si>
    <t>Ř. 0310 = Sloupec 19 DK – všechny evidované primární absenční a prezenční výpůjčky kartografických dokumentů, z ř. 302. Definice č. 10.</t>
  </si>
  <si>
    <t>Ř. 0311 = Sloupec 20 DK – všechny evidované primární absenční a prezenční výpůjčky tištěných hudebnin, z ř. 302. Definice č. 11.</t>
  </si>
  <si>
    <t>Ř. 0312 = Sloupec 21 DK –všechny evidované absenční a prezenční výpůjčky zvukových dokumentů, z ř. 302. Definice č. 12.</t>
  </si>
  <si>
    <t>Ř. 0313 = Sloupec 22 DK – všechny evidované primární absenční a prezenční výpůjčky zvukově obrazových dokumentů, z ř. 302. Definice č. 13.</t>
  </si>
  <si>
    <t>Ř. 0314 = Sloupec 23 DK – všechny evidované primární absenční a prezenční výpůjčky obrazových dokumentů, z ř. 302. Definice č. 14.</t>
  </si>
  <si>
    <t>Ř. 0315 = Sloupec 24 DK – všechny evidované primární absenční a prezenční výpůjčky elektronických dokumentů, z ř. 302. Definice č. 15.</t>
  </si>
  <si>
    <t>Ř. 0316 = Sloupec 25 DK – všechny evidované primární absenční a prezenční výpůjčky jiných dokumentů, tj. takových, které nelze z hlediska druhu dokumentů zařadit mezi výše uváděné, z ř. 302. Definice č. 16.</t>
  </si>
  <si>
    <t>Ř. 0317= Sloupec 26 DK – z ř. 0302 všechny evidované prezenční výpůjčky, z ř. 302. Definice č. 34.</t>
  </si>
  <si>
    <t>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</si>
  <si>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Meziknihovní výpůjční služba v rámci státu se uvádí v řádcích 0401 až 0402.</t>
  </si>
  <si>
    <t>Ř. 0401 = Sloupec 34 DK – počet kladně vyřízených požadavků. Definice č. 54</t>
  </si>
  <si>
    <t xml:space="preserve">Ř. 0402 = Sloupec 35 DK – počet kladně vyřízených požadavků.  </t>
  </si>
  <si>
    <t>Do řádků 0403 a 0407 se uvedou údaje o výměnných fondech v rámci RF z oddílu VI. Aktivity pro knihovny a provozovatele, regionální funkce (výběr) + profesní vzdělávání odborných zaměstnanců a podkladové evidence, které si knihovny o RF vedou.</t>
  </si>
  <si>
    <t>Ř. 0403 = Sloupec 49 DK – Počet svazků, tj. počet všech dokumentů ve všech souborech poskytnutých jiným knihovnám.</t>
  </si>
  <si>
    <t>Ř. 0404 = Sloupec 50 DK – Počet svazků, tj. počet všech dokumentů ve všech souborech od jiných knihoven.</t>
  </si>
  <si>
    <t>Ř. 0405 = Sloupec 51 DK – Počet odborných zaměstnanců (fyzické osoby), kteří se profesně vzdělávali v daném roce. Definice č. 70 a č. 71.</t>
  </si>
  <si>
    <t>Ř. 0406 = Sloupec 52 DK – Počet hodin celkem, kdy se odborní zaměstnanci profesně vzdělávali. Definice č. 70 a 71.</t>
  </si>
  <si>
    <t>Ř. 0407 = Sloupec 53 DK – Odborní pracovníci (fyzické osoby), kteří splnili standard vzdělávání (48 nebo 8 hod./rok na jednoho zaměstnance). Definice č. 70 a č. 71</t>
  </si>
  <si>
    <t>Do řádků 0408 až 0412 uvedete údaje z oddílu V. Kulturní a vzdělávací akce pro veřejnost, a to jen ze sloupců o počtu akcí.</t>
  </si>
  <si>
    <t>Ř. 0408 = Sloupec 39 DK – Počet kulturních, komunitních nebo volnočasových akcí pro veřejnost celkem. Definice č. 59 a 60</t>
  </si>
  <si>
    <t>Ř. 0409 = Sloupec 41 DK – Počet online (virtuálních) kulturních, komunitních nebo volnočasových akcí pro veřejnost. Definice č. 58</t>
  </si>
  <si>
    <t>Ř. 0410 = ze sloupce 44 DK – Počet vzdělávacích akcí pro veřejnost celkem. Definice č. 59 a 60.</t>
  </si>
  <si>
    <t>Ř. 0411 = Sloupec 46 DK – Počet online (virtuálních) vzdělávacích akcí pro veřejnost. Definice č. 60</t>
  </si>
  <si>
    <t>Ř. 0412 = ze sloupce 44 a 46 – Počet vzdělávacích akcí v oblasti informačních a komunikačních technologií (ICT) z počtu vzdělávacích akcí pro veřejnost, tzn. z Ř. 0410 a Ř. 0411</t>
  </si>
  <si>
    <t>Řádky 0413 až 0417 se vyplňují údaji o vydavatelské činnosti knihovny. Údaje přeberete z oddílu IV. MVS a vydavatelská činnost.</t>
  </si>
  <si>
    <t>Ŕ. 0413 = Sloupec 36 DK – Počet vydaných titulů neperiodických publikací Definice č. 61.</t>
  </si>
  <si>
    <t>Ř. 0414= Sloupec 36 DK – Uvede se součet nákladů jednotlivých vydaných titulů uvedených v Ŕ. 0413 .</t>
  </si>
  <si>
    <t>Ř. 0415 = Sloupec 37 DK – Počet vydaných titulů periodického tisku. Definice č. 62.</t>
  </si>
  <si>
    <t>Ř. 0416 = Sloupec 37 DK – Uvede se součet nákladů jednotlivých vydaných titulů uvedených v Ř. 0415</t>
  </si>
  <si>
    <t>Ř. 0417= Sloupec 38 DK – Počet titulů vydaných elektronických dokumentů. Definice č. 63.</t>
  </si>
  <si>
    <t>Ř. 0418= Plocha knihovny pro uživatele v m2. Definice č. 66.</t>
  </si>
  <si>
    <t>Ř. 0419= Počet studijních míst k 31. 12. Definice č. 64</t>
  </si>
  <si>
    <t>Ř. 0420 = Počet počítačů připojených na internet pro uživatele k 31.12. Definice č. 65.</t>
  </si>
  <si>
    <t>Ř. 0423= Počet hodin pro veřejnost týdně. Definice č 69 a poznámka pod čarou ve výkaze Kult.</t>
  </si>
  <si>
    <t>Údaje převezmete z Deníku knihovny, oddílu III. Elektronické služby nebo přímo ze statistik, které jsou součástí Vámi užívaných automatizovaných knihovních systému a dalších SW a dle skutečnosti v knihovně.</t>
  </si>
  <si>
    <t>Ř. 0501 = Webová stránka knihovny. Zaškrtnete dle skutečnosti. Definice č. 41.</t>
  </si>
  <si>
    <t>Ř. 0502 = Elektronický katalog knihovny na internetu. Zaškrtnete dle skutečnosti. Definice č. 43.</t>
  </si>
  <si>
    <t>Ř. 0503 = Sloupec 27 DK – Počet návštěv webové stránky knihovny (za sledované období). Definice č. 41 a 42.</t>
  </si>
  <si>
    <t>Ř. 0504 = Sloupec 28 DK – Počet vstupů do elektronického katalogu a elektronického výpůjčního protokolu. Definice č. 43 a 44.</t>
  </si>
  <si>
    <t>Ř. 0506 = Počet licencovaných elektronických informačních zdrojů“. Uvede se dle skutečnosti. Definice č 47.</t>
  </si>
  <si>
    <t>Ř. 0507 = Sloupec 29 DK Počet vstupů do elektronických informačních zdrojů a databází celkem (vlastní i licencované). Definice č. 47 a 48.</t>
  </si>
  <si>
    <t>Ř. 0508 = Sloupec 30 DK – Počet zobrazených nebo stažených digitálních dokumentů. Definice č. 49.</t>
  </si>
  <si>
    <t>Ř. 0509 = Sloupec 31 DK – Počet stažených digitálních dokumentů k dlouhodobému užití. Definice č. 50.</t>
  </si>
  <si>
    <t>Ř. 0510 = Sloupec 32 DK – Počet online výpůjček e-knih. Definice č. 51.</t>
  </si>
  <si>
    <t>Ř. 0511 = Sloupec 33 DK – Počet online výpůjček e-audioknih. Definice č. 51.</t>
  </si>
  <si>
    <t>Ř 0513 = Sloupec 48 DK – Návštěvníci online (virtuálních) vzdělávacích akcí. Definice č. 30.</t>
  </si>
  <si>
    <t>Ř. 0512 = Sloupec 43 DK – Návštěvníci online (virtuálních) kulturních, komunitních nebo volnočasových akcí. Definice č. 28.</t>
  </si>
  <si>
    <t>Počty zaměstnanců se uvádějí v celoročním průměru evidenčního počtu zaměstnanců přepočteném na plně zaměstnané. Uvede se podle skutečnosti za vykazovaný rok. Definice č. 72 a 73 a 74.</t>
  </si>
  <si>
    <t>Ř. 0601 = Zaměstnanci v pracovním poměru (fyzické osoby) k 31.12. Definice č. 68.</t>
  </si>
  <si>
    <t>Ř. 0602 = Počet zaměstnanců (přepočtený stav). Definice č. 69</t>
  </si>
  <si>
    <t>Ř. 0603 = z ř. 0601 VŠ knihovnického směru. (přepočtený stav).</t>
  </si>
  <si>
    <t>Ř. 0604 = z ř. 0601 VOŠ knihovnického směru. (přepočtený stav).</t>
  </si>
  <si>
    <t>Ř. 0605 = z ř. 0601 VŠ ostatní. (přepočtený stav).</t>
  </si>
  <si>
    <t>Ř. 0606 = z ř. 0601 VOŠ ostatní (přepočtený stav).</t>
  </si>
  <si>
    <t>Ř. 0607 = z ř. 0601 SŠ knihovnického směru (přepočtený stav).</t>
  </si>
  <si>
    <t>Ř. 0608 = z ř. 0601 SŠ ostatní (přepočtený stav).</t>
  </si>
  <si>
    <t>Ř. 0609 = z ř. 0601 ostatní zaměstnanci (tj. neuvedení v řádcích 0603 až 0608).</t>
  </si>
  <si>
    <t>Ř. 0610 = Počet osob pracujících na základě některé z dohod o pracích konaných mimo pracovní poměr (DPP, DPČ). Uvede se počet fyzických osob bez ohledu na počet uzavřených dohod. Definice č. 77 a 78.</t>
  </si>
  <si>
    <t>Ř. 0611 = Počet hodin odpracovaných osobami na základě DPP, DPČ, Uvede se počet odpracovaných hodin celkem.</t>
  </si>
  <si>
    <t>Ř. 0614 = Počet dobrovolných pracovníků. Vyplní se dle skutečnosti ve vykazující knihovně za vykazované období. Uvádí se počet fyzických osob. Definice č. 72.</t>
  </si>
  <si>
    <t>Ř. 0615 = Počet hodin odpracovaných dobrovolnými pracovníky celkem za vykazované období. Vyplní se dle skutečnosti ve vykazující knihovně za vykazované období. Definice č. 73.</t>
  </si>
  <si>
    <t>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</si>
  <si>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Ř. 0701= Definice č. 80 – Tržby za vlastní výkony (výrobky, služby) a za zboží. Výnosy z vlastních výkonů a zboží (účtová skupina 60). Z hlavní i hospodářské činnosti.</t>
  </si>
  <si>
    <t>Ř. 0702 = Definice č. 81 – z Ř. 0701 – Výnosy (příjmy) z hlavní činnosti. Z Ř. 0701 pouze výnosy (příjmy) z hlavní činnosti, tj. ponížené o příjmy z hospodářské činnosti. Nemá-li knihovna hospodářskou činnost, Ř. 0702 se rovná Ř. 0701.</t>
  </si>
  <si>
    <t>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</si>
  <si>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Ř. 0704 = Definice č. 83 – Příspěvky, dotace a granty z rozpočtu kraje. V jedné částce se uvádí součet všech příspěvků, dotací a grantů na provoz knihovny z rozpočtu kraje. (úč. 67).</t>
  </si>
  <si>
    <t>Ř. 0705 = Definice č. 84 – Příspěvky, dotace a granty z rozpočtu obce. V jedné částce se uvádí součet všech příspěvků, dotací a grantů na provoz knihovny z rozpočtu obce. (účet 67).</t>
  </si>
  <si>
    <t>Ř. 0706 = Definice č. 85 – Příspěvky, dotace a granty na provoz od ostatních subjektů. V jedné částce se uvádí součet všech příspěvků, dotací a grantů na provoz knihovny získaných od jiných subjektů, než je stát, kraj a obec. (účet 672).</t>
  </si>
  <si>
    <t>Ř. 0707 = Definice č. 86 – Příspěvky, dotace a granty na provoz ze zahraničí. V jedné částce se uvádí součet všech příspěvků, dotací a grantů na provoz knihovny získaných od zahraničních subjektů.</t>
  </si>
  <si>
    <t>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</si>
  <si>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Ř. 0709 = Definice č. 88 – Dary a sponzorské příspěvky. V jedné částce se uvádí součet všech darů. Sponzorský příspěvek uvádět jen v případě, že není vázán na protislužbu a chápán jako platba za její poskytnutí (reklama).</t>
  </si>
  <si>
    <t>Ř. 0710 = Definice č. 89 – Ostatní provozní výnosy výše neuvedené. Součet všech ostatních výnosů výše neuvedených (v řádcích 0701 až 0709) Účtové skupiny 64, 66.</t>
  </si>
  <si>
    <t>Ř. 0711 = Definice č. 90 – Příjmy (výnosy) celkem. Ř. 0711= součet (∑) Ř. 0701 + Ř. 0703 až Ř. 0707+ Ř. 0709+ Ř. 0710. Součet účtů třídy 6… za hlavní i hospodářskou činnost.</t>
  </si>
  <si>
    <t>Ř. 0714 = Definice č. 93 – Dotace a granty na investice z rozpočtu obce. Součet všech dotací a grantů na investice z rozpočtu obce.</t>
  </si>
  <si>
    <t>Ř. 0715 = Definice č. 94 – Dotace a granty na investice od ostatních subjektů. Součet všech dotací a grantů na investice získaných od jiných subjektů, než je stát, kraj nebo obec, tj. neuvedených v položkách dle definic č. 93, 94, 95 (tj. v Ř. 0712, Ř. 0713, Ř. 0714).</t>
  </si>
  <si>
    <t>Ř. 0716 = Definice č. 95 – Dotace a granty na investice ze zahraničí. Součet všech dotací a grantů na investice získaných od zahraničních subjektů (včetně fondů EU).</t>
  </si>
  <si>
    <t>Ř. 0717 = Definice č. 96 – z Ř. 0716 – Dotace a granty na investice z fondů EU. Z částky uvedené v definici č. 95 (tj. v Kult Ř. 0716) se uvedou pouze dotace a granty na investice z fondů EU.</t>
  </si>
  <si>
    <t>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</si>
  <si>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 vyplňují všechny knihovny, především pak ZKNP povinně vyplní ř. 0808 až 0810, byť by byl údaj nula.</t>
  </si>
  <si>
    <t>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</si>
  <si>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Ř. 0802 = Z výdajů z ř. 0801 (Definice č. 98) Výdaje knihovny na nájmy.</t>
  </si>
  <si>
    <t>Ř. 0803 = Osobní náklady.</t>
  </si>
  <si>
    <t>Ř. 0801 – Spotřeba materiálu energie, zboží a služeb. Veškeré výdaje na materiál, energie a služby, včetně pořízení knihovního fondu a nákupu licencí na informační zdroje. (účtová skupina 50 a 51 ev. další použité účty).</t>
  </si>
  <si>
    <t>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</si>
  <si>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Ř. 0805 – Ostatní osobní náklady. Uvedou se částky vyplacené na dohody o provedení práce, dohody o pracovní činnosti, a autorské honoráře. Je součástí celkové částky osobní náklady viz definice č. 102 (resp. z Kult Ř. 0803).</t>
  </si>
  <si>
    <t>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</si>
  <si>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</si>
  <si>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</si>
  <si>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Ř. 0809 – Nákup a předplatné periodik.  Z celkové částky na pořízení knihovního fondu definice č. 106 (Kult Ř. 0808) se uvede pouze částka na pořízení periodik.</t>
  </si>
  <si>
    <t>Ř. 0810 – Nákup a pořízení licencí na elektronické zdroje. Náklady na úhradu licencí na elektronické informační zdroje. Uvádí se z celkové částky na pořízení knihovního fondu definice č. 107 (Kult Ř. 0808). Účty 518 a 549.</t>
  </si>
  <si>
    <t>Ř. 0811 – Daně a poplatky (bez daně z příjmů). Souhrn částek za daně silniční, z nemovitostí, ostatní daně a poplatky … (účtová sku­pina 53).</t>
  </si>
  <si>
    <t>Ř. 0812 – Daň z příjmů. Účtová skupina 59.</t>
  </si>
  <si>
    <t>Ř. 0813 – Odpisy dlouhodobého majetku.  Včetně nákladů z pořízení drobného dlouhodobého majetku (účt. sk. 55).</t>
  </si>
  <si>
    <t>Ř. 0814 – Ostatní provozní náklady výše neuvedené. Výše neuvedené ostatní náklady z činností a finanční náklady (zejména z účet. sk. 55).</t>
  </si>
  <si>
    <t>Ř. 0815 – Výdaje (náklady) celkem. Uvede se součet částek z řádků Kult 0801 + ř. 0803 + ř. 0811 až ř. 0814. (Ř. 0815 = součet (∑) ř. 0801 + 0803 + 0811 + 0812 + 0813 + 0814.)</t>
  </si>
  <si>
    <t>Ř. 0816 – Výdaje na hlavní činnost. Z částky Výdaje (náklady) celkem (ř. 0815) se uvedou pouze výdaje na hlavní činnost. Viz též z Výkazu zisku a ztráty – Náklady celkem, ze sloupce Na hlavní činnost.</t>
  </si>
  <si>
    <t>Ř. 0819 – Výdaje na nehmotný investiční majetek. Doba použitelnosti delší než jeden rok. Je součástí celkové částky v Kult Ř. 0817.</t>
  </si>
  <si>
    <t>521 mzdové náklady (mzda, plat, OON)</t>
  </si>
  <si>
    <t>524 zákonné sociální pojištění</t>
  </si>
  <si>
    <t>525 jiné sociální pojištění</t>
  </si>
  <si>
    <t>527 zákonné sociální náklady</t>
  </si>
  <si>
    <t>528 jiné sociální náklady</t>
  </si>
  <si>
    <t>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</si>
  <si>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</si>
  <si>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Podklady získáte na ekonomickém oddělení (úseku) knihovny nebo v ekonomickém oddělení (úseku) zřizovatele (obecní, městský úřad). Definice vykazovaných položek z oblasti hospodaření a pro tento statistický účel budou uvedeny na webu KI NK ČR.</t>
  </si>
  <si>
    <r>
      <rPr>
        <b/>
        <i/>
        <sz val="11"/>
        <rFont val="Calibri"/>
        <family val="2"/>
        <charset val="238"/>
      </rPr>
      <t>Kontrola správnosti:</t>
    </r>
    <r>
      <rPr>
        <i/>
        <sz val="11"/>
        <rFont val="Calibri"/>
        <family val="2"/>
        <charset val="238"/>
      </rPr>
      <t xml:space="preserve"> Ř. 0102= součtu (∑) ř. 0101 + ř. 0116 – ř. 0117 + ř. 0118 – ř. 0119.</t>
    </r>
  </si>
  <si>
    <r>
      <rPr>
        <b/>
        <sz val="11"/>
        <color indexed="8"/>
        <rFont val="Calibri"/>
        <family val="2"/>
        <charset val="238"/>
      </rPr>
      <t>Venkovní čítárna</t>
    </r>
    <r>
      <rPr>
        <sz val="11"/>
        <color theme="1"/>
        <rFont val="Calibri"/>
        <family val="2"/>
        <charset val="238"/>
        <scheme val="minor"/>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</si>
  <si>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r>
      <rPr>
        <b/>
        <sz val="11"/>
        <color indexed="8"/>
        <rFont val="Calibri"/>
        <family val="2"/>
        <charset val="238"/>
      </rPr>
      <t>Komunitní aktivity</t>
    </r>
    <r>
      <rPr>
        <sz val="11"/>
        <color theme="1"/>
        <rFont val="Calibri"/>
        <family val="2"/>
        <charset val="238"/>
        <scheme val="minor"/>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</si>
  <si>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PROLONGACE (prodloužení doby výpůjčky konkrétní knihovní jednotky) se do počtu výpůjček NEUVÁDĚJÍ.</t>
  </si>
  <si>
    <t>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</si>
  <si>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Primární výpůjčka = první knihovnou evidované půjčení konkrétní knihovní jednotky konkré­nímu uživateli.</t>
  </si>
  <si>
    <t>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</si>
  <si>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Pracující knihovna musí mít uvedenou plochu pro uživatele</t>
  </si>
  <si>
    <t>Pracující knihovna musí mít uvedeny otevírací hodiny.</t>
  </si>
  <si>
    <t>Pokud má knihovna počítač, musí mít k tomu uvedeno v ř. 0419 i studijní místo.</t>
  </si>
  <si>
    <t>Ř. 0612 = Osoby v jiném než pracovněprávním vztahu (OSVČ, smlouvy o dílo aj.). POZNÁMKA: Vztahuje se na osoby pracující na základě nějakého typu smlouvy (licenční smlouvy, smlouvy o spolupráci, smlouvy o dílo, příkazní smlouvy aj.), zahrnuty jsou také osoby samostatně výdělečně činné. Vztahuje se pouze na smluvní vztahy s fyzickými osobami, vyjma vztahů pracovně právních. Nezahrnuje služby právnických osob. Definice č. 79.</t>
  </si>
  <si>
    <t>Ř. 0818 – Výdaje na hmotný investiční majetek. Dlouhodobý majetek se vykazuje v souladu s legislativně stanovenými kritérii (zákony o daních z příjmů a účetnictví), zejména s ohledem na vstupní cenu a dobu použitelnosti delší než jeden rok.</t>
  </si>
  <si>
    <t>Výdaje na hmotný investiční majetek. Dlouhodobý majetek se vykazuje v souladu s legislativně stanovenými kritérii (zákony o daních z příjmů a účetnictví), zejména s ohledem na vstupní cenu a dobu použitelnosti delší než jeden rok. Je součástí částky v Kult ř. 0817.</t>
  </si>
  <si>
    <t xml:space="preserve">Počet zaměstnanců knihovny v hlavním pracovním poměru, přepočtený na plně zaměstnané za rok. Tzn. Zaměstnanci s pracovní smlouvou, jejíž součástí je zařazení do platové třídy a stupně dle vzdělání zaměstnance.                                       Vykazujeme na 2 desetinná místa. </t>
  </si>
  <si>
    <t xml:space="preserve">Pouze virtuální akce. </t>
  </si>
  <si>
    <r>
      <t xml:space="preserve"> Počet počítačů připojených na internet pro uživatele </t>
    </r>
    <r>
      <rPr>
        <b/>
        <sz val="7"/>
        <color indexed="8"/>
        <rFont val="Calibri"/>
        <family val="2"/>
        <charset val="238"/>
      </rPr>
      <t>k 31. 12.</t>
    </r>
  </si>
  <si>
    <t>Zdroj: Deník knihovny vydaný ve spolupráci NIK a Knihovnického institutu Národní knihovny ČR</t>
  </si>
  <si>
    <r>
      <t>Poznámka:</t>
    </r>
    <r>
      <rPr>
        <sz val="11"/>
        <color indexed="8"/>
        <rFont val="Calibri"/>
        <family val="2"/>
        <charset val="238"/>
      </rPr>
      <t xml:space="preserve"> Dokumenty v Braillově (hmatovém) písmu se zahrnují do krásné nebo naučné literatury.</t>
    </r>
  </si>
  <si>
    <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</si>
  <si>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r>
      <rPr>
        <b/>
        <sz val="11"/>
        <color indexed="8"/>
        <rFont val="Calibri"/>
        <family val="2"/>
        <charset val="238"/>
      </rP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</si>
  <si>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r>
      <t xml:space="preserve">Započítávají se i účastníci vzdělávacích akcí určených pro knihovníky a zřizovatele/ provozovatele knihoven, které </t>
    </r>
    <r>
      <rPr>
        <b/>
        <sz val="11"/>
        <color indexed="8"/>
        <rFont val="Calibri"/>
        <family val="2"/>
        <charset val="238"/>
      </rPr>
      <t>NEJSOU</t>
    </r>
    <r>
      <rPr>
        <sz val="11"/>
        <color indexed="8"/>
        <rFont val="Calibri"/>
        <family val="2"/>
        <charset val="238"/>
      </rPr>
      <t xml:space="preserve"> organizovány v rámci regionálních funkcí.</t>
    </r>
  </si>
  <si>
    <r>
      <t>Knihovní jednotka</t>
    </r>
    <r>
      <rPr>
        <sz val="11"/>
        <color indexed="8"/>
        <rFont val="Calibri"/>
        <family val="2"/>
        <charset val="238"/>
      </rPr>
      <t xml:space="preserve"> = fyzický dokument (např. kniha), digitální dokument na fyzickém nosiči (např. CD-ROM) nebo digitální dokument (např. elektronická kniha, elektronická audiokniha).</t>
    </r>
  </si>
  <si>
    <r>
      <t>Primární výpůjčka</t>
    </r>
    <r>
      <rPr>
        <sz val="11"/>
        <color indexed="8"/>
        <rFont val="Calibri"/>
        <family val="2"/>
        <charset val="238"/>
      </rPr>
      <t xml:space="preserve"> = první knihovnou evidované půjčení konkrétní knihovní jednotky konkrét­nímu uživateli.</t>
    </r>
  </si>
  <si>
    <r>
      <t>PROLONGACE</t>
    </r>
    <r>
      <rPr>
        <sz val="11"/>
        <color indexed="8"/>
        <rFont val="Calibri"/>
        <family val="2"/>
        <charset val="238"/>
      </rPr>
      <t xml:space="preserve"> (prodloužení doby výpůjčky konkrétní knihovní jednotky) se do počtu výpůjček </t>
    </r>
    <r>
      <rPr>
        <b/>
        <sz val="11"/>
        <color indexed="8"/>
        <rFont val="Calibri"/>
        <family val="2"/>
        <charset val="238"/>
      </rPr>
      <t>NEUVÁDĚJÍ.</t>
    </r>
  </si>
  <si>
    <r>
      <t>Počet návštěv webové stránky knihovny bez ohledu na počet stran nebo prohlížených souborů, z prostoru knihovny nebo z prostoru mimo knihovnu.</t>
    </r>
    <r>
      <rPr>
        <vertAlign val="superscript"/>
        <sz val="11"/>
        <color indexed="8"/>
        <rFont val="Calibri"/>
        <family val="2"/>
        <charset val="238"/>
      </rPr>
      <t xml:space="preserve"> </t>
    </r>
    <r>
      <rPr>
        <sz val="11"/>
        <color indexed="8"/>
        <rFont val="Calibri"/>
        <family val="2"/>
        <charset val="238"/>
      </rPr>
      <t>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</si>
  <si>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Dohoda o provedení práce je specifický druh pracovního vztahu, který je upraven zákoníkem práce. Na rozdíl od standardního pracovního poměru, DPP je omezena na určitý rozsah práce a nemá charakter trvalého pracovního zařazení. Jedná se o práci mimo hlavní pracovní poměr v rozsahu maximálně 300 hodin ročně pro jednoho zaměstnavatele (krátkodobé nebo jednorázové úkoly).
Uveďte celkový počet jedinečných fyzických osob, které pro knihovnu v daném roce pracovaly na základě uzavřené DPP (řádek 0610). Každá osoba se počítá pouze jednou, bez ohledu na to, kolik samostatných DPP v průběhu roku uzavřela. Pokud měl například student DPP v létě na 200 hodin a poté v prosinci další DPP na jinou činnost na 50 hodin, do statistiky se započítá jako 1 osoba.</t>
  </si>
  <si>
    <t>Dohoda o pracovní činnosti je druh pracovněprávního vztahu, který je upraven zákoníkem práce. Podobá se dohodě o provedení práce (DPP), ale má některé odlišnosti. Obě tyto dohody se liší od klasického pracovního poměru. Práce mimo hlavní pracovní poměr v rozsahu, který v průměru nepřekračuje polovinu stanovené týdenní pracovní doby (typicky 20 hodin týdně, analogicky k polovičnímu úvazku). Vhodná pro pravidelnou, ale časově omezenou činnost.
Stejně jako u DPP uveďte celkový počet jedinečných fyzických osob, které v daném roce pro knihovnu pracovaly na DPČ (řádek 0611). I zde platí, že jedna osoba se počítá jen jednou.</t>
  </si>
  <si>
    <t>Vztahuje se na osoby pracující na základě určitého typu dodavatelské smlouvy (licenční smlouvy, smlouvy o spolupráci, smlouvy o dílo, příkazní smlouvy aj.), zahrnuty jsou také osoby samostatně výdělečně činné (OSVČ). Vztahuje se pouze na smluvní vztahy s fyzickými osobami, vyjma vztahů pracovně právních. Nezahrnuje služby právnických osob (např. s. r. o., a. s.). Tato kategorie tak obsahuje spolupráci s externími dodavateli (fyzickými osobami), kteří pracují na základě faktury, nikoli mzdy vyplývající z pracovní smlouvy. Evidence je založena na smluvních vztazích.
Uveďte počet unikátních fyzických osob, se kterými měla knihovna v daném roce uzavřen smluvní vztah (smlouva o dílo, licenční smlouva, příkazní smlouva atd. – řádek 0612). Započítejte každého jednotlivého dodavatele (IČO nebo jméno) pouze jednou. Pokud jste například objednali u jednoho lektora (OSVČ) tři různé besedy v průběhu roku, do statistiky se vykáže jako 1 osoba. V řádku 0613 uveďte počet odpracovaných hodin těmito osobami, tj. v jiném než pracovněprávním vztahu. Počet hodin lze stanovit několika způsoby:
•	uvedení předpokládaného rozsah práce v hodinách přímo ve znění smlouvy,
•	u nahodilých a jednorázových akcí v předávacím protokolu nebo na faktuře uvedený reálný (nebo kvalifikovaně odhadnutý) počet odpracovaných hodin,
•	u dlouhodobých a pravidelných služeb provedení vlastního odhadu dle konzultace s dodavatelem,
pokud nelze počet hodin zjistit jinak, lze jej odhadnout zpětným výpočtem z ceny služby a obvyklé hodinové sazby v daném oboru v místě a čase obvyklé.</t>
  </si>
  <si>
    <t xml:space="preserve">https://www.nipos-mk.cz </t>
  </si>
  <si>
    <t>https://www.statistikakultury.cz/nase-vykazy/</t>
  </si>
  <si>
    <t>Ř. 0712 = Definice č. 91 – Dotace a granty na investice ze státního rozpočtu. Součet všech dotací a grantů na investice ze státního rozpočtu, tj. ministerstev a jiných subjektů státu.</t>
  </si>
  <si>
    <t>Ř. 0713 = Definice č. 92 – Dotace a granty na investice z rozpočtu kraje. Součet všech dotací a grantů na investice z rozpočtu kraje.</t>
  </si>
  <si>
    <t>Ř. 0817 – Investiční výdaje (na hmotný a nehmotný majetek) celkem. Ř. 0817 = součet (∑) ř. 0818 + 0819. Uvede se součet investičních výdajů za hmotný majetek (definice č. 115) a nehmotný majetek (definice č. 116), tzn. součet řádků Kult Ř. 0818 a Ř. 0819.</t>
  </si>
  <si>
    <t>POMOCNÁ METODIKA PRO VYPLŇOVÁNÍ ODDÍLŮ VII A VIII</t>
  </si>
  <si>
    <t>zejména pro neprofesionální a malé profesionální knihovny (postup vyplňování):</t>
  </si>
  <si>
    <t>1. Krok: začněte u výdajů tzn. oddílem VIII. (řádky začínající číslem 08)</t>
  </si>
  <si>
    <t>Ř 0808 - Náklady na pořízení knihovního fondu celkem = Souhrn veškerých výdajů za všechny dokumenty zakoupené knihovnou během sledovaného roku do knihovního fondu, na výměnu dokumentů, náklady na nákup periodik, předplatné periodik a pořízení licencí na elektronické informační zdroje (e-knihy a e-audioknihy, které se účtují jako služba). Nezapomeňte na společenské hry, CD.</t>
  </si>
  <si>
    <t>Pokud nakupujete knihovní fond jako pověřená knihovna do stálého/kmenového fondu některé obsluhované knihovny/obce, tak tyto náklady/peníze se do tohoto řádku neuvádějte.</t>
  </si>
  <si>
    <t>0809 – Nákup a předplatné periodik = z celkové částky na pořízení knihovního fondu uvedete jen náklady na časopisy/periodika.</t>
  </si>
  <si>
    <t>0810 – Nákup a pořízení licencí na elektronické zdroje = náklady na elektronické databáze u těch knihoven, které si je kupují. Do tohoto řádku uvedete také náklady na e-knihy a e-audioknihy nakoupené prostřednictvím společnosti Palmknihy.</t>
  </si>
  <si>
    <t>0804 – Mzdy, respektive platy = uvedete celkovou výši mzdových nákladů, resp. prostředků vyplacených mezd/platů (zejména součet: tarifní plat, příplatek za vedení, osobní příplatek, příplatek za přesčas, příplatek za práci v sobotu a neděli, odměna) a náhrady mzdy za dočasnou pracovní neschopnost.</t>
  </si>
  <si>
    <t>0805 – Ostatní osobní náklady = uvedete částky vyplacené na dohody o provedení práce, dohody o pracovní činnosti, a autorské honoráře.</t>
  </si>
  <si>
    <t>0806 – Náklady na zdravotní a sociální pojištění = uvedete částku zaplacenou zaměstnavatelem na zákonné sociální pojištění.</t>
  </si>
  <si>
    <t>0807 – zákonné sociální náklady = do tohoto řádku nezapomeňte uvádět: stravenky, příděl do FKSP nebo sociálního fondu a pojistné za zaměstnance.</t>
  </si>
  <si>
    <t>0803 – Osobní náklady = sečet řádků 0804 + 0805 + 0806 + 0807</t>
  </si>
  <si>
    <t>0801 – Spotřeba materiálu, energie, zboží a služeb = zde uvedete veškeré výdaje na materiál, energie a služby, včetně nákladů na pořízení knihovního fondu a nákupu licencí na el. informační zdroje, ale i veškeré opravy, …a nezapomeňte na granty a jiné dotace = to znamená celkovou částku na projekt (dotace i spoluúčast).</t>
  </si>
  <si>
    <t>Pokud jste pověřená knihovna výkonem regionálních funkcí a nakupujete knihy obsluhovaným knihovnám do jejich stálého/kmenového fondu, tak je do tohoto řádku neuvádějte! Dále do tohoto řádku nepatří peníze/náklady na investiční věci, ty patří jinam!</t>
  </si>
  <si>
    <t>0802 na tento řádek se uvádí nájmy, které knihovna platí jiným organizacím</t>
  </si>
  <si>
    <t>0811 – Daně a poplatky</t>
  </si>
  <si>
    <t>0812 – Daň z příjmů</t>
  </si>
  <si>
    <t>0813 – Odpisy dlouhodobého majetku</t>
  </si>
  <si>
    <t>0814 – Ostatní provozní náklady výše neuvedené = do tohoto řádku uvádějte: cestovné, náklady na reprezentaci, poplatky za rozmnoženiny a hudební produkce.</t>
  </si>
  <si>
    <t>0815 – Výdaje(náklady) celkem = Součet řádků: 0801 + 0803 + 0811 až 0814</t>
  </si>
  <si>
    <t>0816 – z řádku 0815 výdaje na hlavní činnost. Tzn. náklady vynaložené přímo na hlavní činnost knihovny (činnost, kvůli které byla knihovny založena).</t>
  </si>
  <si>
    <t>2. Krok: přejděte na příjmy tzn. oddíl VII. (řádky začínající číslem 07).</t>
  </si>
  <si>
    <t>Knihovny, které nemají právní subjektivitu opíší řádek 0815 do řádku 0711. Knihovny s právní subjektivitou se tímto pravidlem neřídí.</t>
  </si>
  <si>
    <t>0701 – Tržby za vlastní výkony (výrobky, služby) a za zboží = uvedete všechny příjmy, které získáte.</t>
  </si>
  <si>
    <t>Knihovny pověřené výkonem regionálních funkcí, které pro obsluhované knihovny nakupují do jejich stálého/kmenového fondu, odečtou/neuvádí peníze na knihy/knihovní jednotky, které obce/zřizovatelé konkrétních obsluhovaných knihoven na nákup poslaly.</t>
  </si>
  <si>
    <t>0702 – z řádku 0701 výnosy (příjmy) z hlavní činnosti = z řádku 0701 pouze výnosy (příjmy) z hlavní činnosti, tj. ponížené o příjmy z hospodářské činnosti. Nemá-li knihovna hospodářskou činnost, řádek 0702 se rovná řádku 0701.</t>
  </si>
  <si>
    <t>0703 – Příspěvky, dotace a granty na provoz ze státního rozpočtu = nejčastěji se zde uvádí VISK a K21 (pozor uvádí se jen přidělená dotace tzn. bez spoluúčasti).</t>
  </si>
  <si>
    <t>0704 – Příspěvky, dotace, granty na provoz z rozpočtu kraje = v jedné částce uvedete součet všech příspěvků, dotací a grantů na provoz knihovny z rozpočtu kraje. Knihovny pověřené výkonem regionálních funkcí, zde uvedou peníze/příjmy na výkon RF.</t>
  </si>
  <si>
    <t>0705 – Příspěvky, dotace, granty na provoz z rozpočtu obce = v jedné částce se uvádí součet všech příspěvků, dotací a grantů na provoz knihovny z rozpočtu obce.</t>
  </si>
  <si>
    <t>Knihovny bez právní subjektivity = tento řádek vyplníte jako poslední následujícím výpočtem: od řádku 0711 odečtete řádky (0701 + 0703 +0704 + 0705 + 0706 + 0707+0709 + 0710)</t>
  </si>
  <si>
    <t>Knihovny s právní subjektivitou vyplní podle skutečnosti.</t>
  </si>
  <si>
    <t>0706 – Příspěvky, dotace a granty na provoz ostatních subjektů = do tohoto řádku uvedete všechny příspěvky, dotace a granty získané od jiných subjektů, než je stát, kraj nebo zřizovatel. Například zde uvedete příspěvky na aktivity od SKIP.</t>
  </si>
  <si>
    <t>0707, 0708 – Příspěvky, dotace a granty na provoz ze zahraničí</t>
  </si>
  <si>
    <t>0709 – Dary a sponzorské příspěvky = zde uvádějte peníze od sponzorů. Sponzorský příspěvek uvádějte jen v případě, že není vázán na protislužbu a chápán jako platba za její poskytnutí (reklama).</t>
  </si>
  <si>
    <t>0710 – Ostatní provozní výnosy výše neuvedené = zde uvádějte například úroky nebo proplacení pojistné události.</t>
  </si>
  <si>
    <t>Teprve teď knihovny, bez právní subjektivity vyplní řádek 0705 a to tak, že od řádku 0711 odečtou (0701 + 0703 +0704 + 0705 + 0706 + 0707+0709 + 0710)</t>
  </si>
  <si>
    <t>3. Krok: doplňte investice tzn. nejprve řádky 0818 a 0819, jejich součet = 0817</t>
  </si>
  <si>
    <t>4. Krok: doplňte peníze/příjmy, které jste získali na investice od různých subjektů, řádky 0712 ÷ 0716 jejich součet = 718.</t>
  </si>
  <si>
    <t>Pozn. měly by to být peníze zvlášť na investice, neměly by se objevovat v 801.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</si>
</sst>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0000"/>
  </numFmts>
  <fonts count="122" x14ac:knownFonts="1">
    <font>
      <sz val="11"/>
      <color theme="1"/>
      <name val="Calibri"/>
      <family val="2"/>
      <charset val="238"/>
      <scheme val="minor"/>
    </font>
    <font>
      <sz val="11"/>
      <color indexed="8"/>
      <name val="Calibri"/>
      <family val="2"/>
      <charset val="238"/>
    </font>
    <font>
      <sz val="11"/>
      <color indexed="9"/>
      <name val="Calibri"/>
      <family val="2"/>
      <charset val="238"/>
    </font>
    <font>
      <sz val="10"/>
      <color indexed="8"/>
      <name val="Calibri"/>
      <family val="2"/>
      <charset val="238"/>
    </font>
    <font>
      <sz val="8"/>
      <name val="Arial"/>
      <family val="2"/>
      <charset val="238"/>
    </font>
    <font>
      <sz val="11"/>
      <color indexed="8"/>
      <name val="Arial"/>
      <family val="2"/>
      <charset val="238"/>
    </font>
    <font>
      <sz val="8"/>
      <name val="Arial CE"/>
      <charset val="238"/>
    </font>
    <font>
      <sz val="10"/>
      <color indexed="8"/>
      <name val="Wingdings"/>
      <charset val="2"/>
    </font>
    <font>
      <sz val="7"/>
      <color indexed="8"/>
      <name val="Calibri"/>
      <family val="2"/>
      <charset val="238"/>
    </font>
    <font>
      <vertAlign val="superscript"/>
      <sz val="5.5"/>
      <color indexed="8"/>
      <name val="Calibri"/>
      <family val="2"/>
      <charset val="238"/>
    </font>
    <font>
      <sz val="5.5"/>
      <color indexed="8"/>
      <name val="Calibri"/>
      <family val="2"/>
      <charset val="238"/>
    </font>
    <font>
      <vertAlign val="superscript"/>
      <sz val="6"/>
      <color indexed="8"/>
      <name val="Calibri"/>
      <family val="2"/>
      <charset val="238"/>
    </font>
    <font>
      <vertAlign val="superscript"/>
      <sz val="7"/>
      <color indexed="8"/>
      <name val="Arial"/>
      <family val="2"/>
      <charset val="238"/>
    </font>
    <font>
      <sz val="8"/>
      <color indexed="8"/>
      <name val="Wingdings"/>
      <charset val="2"/>
    </font>
    <font>
      <b/>
      <u/>
      <sz val="9"/>
      <color indexed="8"/>
      <name val="Calibri"/>
      <family val="2"/>
      <charset val="238"/>
    </font>
    <font>
      <b/>
      <vertAlign val="superscript"/>
      <sz val="7"/>
      <color indexed="8"/>
      <name val="Calibri"/>
      <family val="2"/>
      <charset val="238"/>
    </font>
    <font>
      <u/>
      <sz val="10"/>
      <color indexed="12"/>
      <name val="Arial CE"/>
      <charset val="238"/>
    </font>
    <font>
      <sz val="10"/>
      <name val="Arial CE"/>
      <charset val="238"/>
    </font>
    <font>
      <u/>
      <sz val="8"/>
      <color indexed="12"/>
      <name val="Arial CE"/>
      <charset val="238"/>
    </font>
    <font>
      <b/>
      <vertAlign val="superscript"/>
      <sz val="8"/>
      <name val="Calibri"/>
      <family val="2"/>
      <charset val="238"/>
    </font>
    <font>
      <b/>
      <sz val="11"/>
      <color indexed="8"/>
      <name val="Calibri"/>
      <family val="2"/>
      <charset val="238"/>
    </font>
    <font>
      <b/>
      <sz val="7"/>
      <name val="Calibri"/>
      <family val="2"/>
      <charset val="238"/>
    </font>
    <font>
      <sz val="7"/>
      <name val="Calibri"/>
      <family val="2"/>
      <charset val="238"/>
    </font>
    <font>
      <sz val="8"/>
      <color indexed="8"/>
      <name val="Calibri"/>
      <family val="2"/>
      <charset val="238"/>
    </font>
    <font>
      <b/>
      <sz val="7"/>
      <color indexed="8"/>
      <name val="Calibri"/>
      <family val="2"/>
      <charset val="238"/>
    </font>
    <font>
      <sz val="8"/>
      <name val="Calibri"/>
      <family val="2"/>
      <charset val="238"/>
    </font>
    <font>
      <sz val="7.5"/>
      <color indexed="8"/>
      <name val="Calibri"/>
      <family val="2"/>
      <charset val="238"/>
    </font>
    <font>
      <sz val="6"/>
      <name val="Calibri"/>
      <family val="2"/>
      <charset val="238"/>
    </font>
    <font>
      <b/>
      <sz val="8"/>
      <name val="Calibri"/>
      <family val="2"/>
      <charset val="238"/>
    </font>
    <font>
      <sz val="6.5"/>
      <color indexed="8"/>
      <name val="Calibri"/>
      <family val="2"/>
      <charset val="238"/>
    </font>
    <font>
      <b/>
      <sz val="8"/>
      <color indexed="8"/>
      <name val="Calibri"/>
      <family val="2"/>
      <charset val="238"/>
    </font>
    <font>
      <sz val="5.4"/>
      <name val="Calibri"/>
      <family val="2"/>
      <charset val="238"/>
    </font>
    <font>
      <vertAlign val="superscript"/>
      <sz val="5.4"/>
      <name val="Calibri"/>
      <family val="2"/>
      <charset val="238"/>
    </font>
    <font>
      <sz val="5.4"/>
      <color indexed="9"/>
      <name val="Calibri"/>
      <family val="2"/>
      <charset val="238"/>
    </font>
    <font>
      <b/>
      <sz val="5.4"/>
      <name val="Calibri"/>
      <family val="2"/>
      <charset val="238"/>
    </font>
    <font>
      <sz val="6"/>
      <color indexed="8"/>
      <name val="Calibri"/>
      <family val="2"/>
      <charset val="238"/>
    </font>
    <font>
      <sz val="7"/>
      <color indexed="9"/>
      <name val="Calibri"/>
      <family val="2"/>
      <charset val="238"/>
    </font>
    <font>
      <b/>
      <sz val="6"/>
      <name val="Calibri"/>
      <family val="2"/>
      <charset val="238"/>
    </font>
    <font>
      <vertAlign val="superscript"/>
      <sz val="8"/>
      <color indexed="8"/>
      <name val="Calibri"/>
      <family val="2"/>
      <charset val="238"/>
    </font>
    <font>
      <sz val="8"/>
      <name val="Wingdings"/>
      <charset val="2"/>
    </font>
    <font>
      <b/>
      <sz val="7.5"/>
      <color indexed="8"/>
      <name val="Calibri"/>
      <family val="2"/>
      <charset val="238"/>
    </font>
    <font>
      <vertAlign val="superscript"/>
      <sz val="7.5"/>
      <color indexed="8"/>
      <name val="Calibri"/>
      <family val="2"/>
      <charset val="238"/>
    </font>
    <font>
      <sz val="7.5"/>
      <color indexed="9"/>
      <name val="Calibri"/>
      <family val="2"/>
      <charset val="238"/>
    </font>
    <font>
      <sz val="7.5"/>
      <name val="Calibri"/>
      <family val="2"/>
      <charset val="238"/>
    </font>
    <font>
      <vertAlign val="superscript"/>
      <sz val="7.5"/>
      <name val="Calibri"/>
      <family val="2"/>
      <charset val="238"/>
    </font>
    <font>
      <b/>
      <vertAlign val="superscript"/>
      <sz val="7.5"/>
      <color indexed="8"/>
      <name val="Calibri"/>
      <family val="2"/>
      <charset val="238"/>
    </font>
    <font>
      <b/>
      <sz val="7.5"/>
      <name val="Calibri"/>
      <family val="2"/>
      <charset val="238"/>
    </font>
    <font>
      <vertAlign val="superscript"/>
      <sz val="7"/>
      <color indexed="8"/>
      <name val="Calibri"/>
      <family val="2"/>
      <charset val="238"/>
    </font>
    <font>
      <sz val="9"/>
      <color indexed="81"/>
      <name val="Tahoma"/>
      <family val="2"/>
      <charset val="238"/>
    </font>
    <font>
      <b/>
      <sz val="14"/>
      <name val="Arial"/>
      <family val="2"/>
      <charset val="238"/>
    </font>
    <font>
      <b/>
      <vertAlign val="superscript"/>
      <sz val="11"/>
      <color indexed="8"/>
      <name val="Calibri"/>
      <family val="2"/>
      <charset val="238"/>
    </font>
    <font>
      <vertAlign val="superscript"/>
      <sz val="11"/>
      <color indexed="8"/>
      <name val="Calibri"/>
      <family val="2"/>
      <charset val="238"/>
    </font>
    <font>
      <i/>
      <sz val="11"/>
      <name val="Calibri"/>
      <family val="2"/>
      <charset val="238"/>
    </font>
    <font>
      <b/>
      <i/>
      <sz val="11"/>
      <name val="Calibri"/>
      <family val="2"/>
      <charset val="238"/>
    </font>
    <font>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9"/>
      <name val="Calibri"/>
      <family val="2"/>
      <charset val="238"/>
      <scheme val="minor"/>
    </font>
    <font>
      <b/>
      <sz val="7"/>
      <name val="Calibri"/>
      <family val="2"/>
      <charset val="238"/>
      <scheme val="minor"/>
    </font>
    <font>
      <b/>
      <u/>
      <sz val="9"/>
      <name val="Calibri"/>
      <family val="2"/>
      <charset val="238"/>
      <scheme val="minor"/>
    </font>
    <font>
      <b/>
      <u/>
      <sz val="9"/>
      <color indexed="8"/>
      <name val="Calibri"/>
      <family val="2"/>
      <charset val="238"/>
      <scheme val="minor"/>
    </font>
    <font>
      <b/>
      <sz val="12"/>
      <color theme="1"/>
      <name val="Calibri"/>
      <family val="2"/>
      <charset val="238"/>
      <scheme val="minor"/>
    </font>
    <font>
      <sz val="11"/>
      <color rgb="FF000000"/>
      <name val="Calibri"/>
      <family val="2"/>
      <charset val="238"/>
      <scheme val="minor"/>
    </font>
    <font>
      <sz val="7.5"/>
      <color theme="1"/>
      <name val="Calibri"/>
      <family val="2"/>
      <charset val="238"/>
      <scheme val="minor"/>
    </font>
    <font>
      <sz val="12"/>
      <color theme="1"/>
      <name val="Calibri"/>
      <family val="2"/>
      <charset val="238"/>
      <scheme val="minor"/>
    </font>
    <font>
      <sz val="14"/>
      <color theme="1"/>
      <name val="Calibri"/>
      <family val="2"/>
      <charset val="238"/>
      <scheme val="minor"/>
    </font>
    <font>
      <sz val="10"/>
      <color theme="1"/>
      <name val="Calibri"/>
      <family val="2"/>
      <charset val="238"/>
      <scheme val="minor"/>
    </font>
    <font>
      <sz val="10"/>
      <color rgb="FFFF0000"/>
      <name val="Calibri"/>
      <family val="2"/>
      <charset val="238"/>
      <scheme val="minor"/>
    </font>
    <font>
      <b/>
      <sz val="8"/>
      <name val="Calibri"/>
      <family val="2"/>
      <charset val="238"/>
      <scheme val="minor"/>
    </font>
    <font>
      <sz val="8"/>
      <color indexed="8"/>
      <name val="Calibri"/>
      <family val="2"/>
      <charset val="238"/>
      <scheme val="minor"/>
    </font>
    <font>
      <sz val="10"/>
      <color indexed="8"/>
      <name val="Calibri"/>
      <family val="2"/>
      <charset val="238"/>
      <scheme val="minor"/>
    </font>
    <font>
      <sz val="8"/>
      <name val="Calibri"/>
      <family val="2"/>
      <charset val="238"/>
      <scheme val="minor"/>
    </font>
    <font>
      <b/>
      <sz val="7"/>
      <color theme="1"/>
      <name val="Calibri"/>
      <family val="2"/>
      <charset val="238"/>
      <scheme val="minor"/>
    </font>
    <font>
      <sz val="8"/>
      <color theme="1"/>
      <name val="Wingdings"/>
      <charset val="2"/>
    </font>
    <font>
      <b/>
      <sz val="16"/>
      <color theme="1"/>
      <name val="Arial"/>
      <family val="2"/>
      <charset val="238"/>
    </font>
    <font>
      <sz val="9"/>
      <color theme="1"/>
      <name val="Calibri"/>
      <family val="2"/>
      <charset val="238"/>
      <scheme val="minor"/>
    </font>
    <font>
      <sz val="7.5"/>
      <color indexed="8"/>
      <name val="Calibri"/>
      <family val="2"/>
      <charset val="238"/>
      <scheme val="minor"/>
    </font>
    <font>
      <sz val="5.5"/>
      <color theme="1"/>
      <name val="Calibri"/>
      <family val="2"/>
      <charset val="238"/>
      <scheme val="minor"/>
    </font>
    <font>
      <sz val="5.5"/>
      <color indexed="8"/>
      <name val="Calibri"/>
      <family val="2"/>
      <charset val="238"/>
      <scheme val="minor"/>
    </font>
    <font>
      <b/>
      <sz val="7"/>
      <color indexed="8"/>
      <name val="Calibri"/>
      <family val="2"/>
      <charset val="238"/>
      <scheme val="minor"/>
    </font>
    <font>
      <vertAlign val="superscript"/>
      <sz val="6"/>
      <name val="Calibri"/>
      <family val="2"/>
      <charset val="238"/>
      <scheme val="minor"/>
    </font>
    <font>
      <sz val="7"/>
      <color theme="1"/>
      <name val="Calibri"/>
      <family val="2"/>
      <charset val="238"/>
      <scheme val="minor"/>
    </font>
    <font>
      <sz val="10"/>
      <name val="Calibri"/>
      <family val="2"/>
      <charset val="238"/>
      <scheme val="minor"/>
    </font>
    <font>
      <sz val="11"/>
      <color indexed="8"/>
      <name val="Calibri"/>
      <family val="2"/>
      <charset val="238"/>
      <scheme val="minor"/>
    </font>
    <font>
      <b/>
      <sz val="14"/>
      <color rgb="FF0070C0"/>
      <name val="Calibri"/>
      <family val="2"/>
      <charset val="238"/>
      <scheme val="minor"/>
    </font>
    <font>
      <u/>
      <sz val="8"/>
      <color indexed="12"/>
      <name val="Calibri"/>
      <family val="2"/>
      <charset val="238"/>
      <scheme val="minor"/>
    </font>
    <font>
      <b/>
      <sz val="18"/>
      <color theme="1"/>
      <name val="Calibri"/>
      <family val="2"/>
      <charset val="238"/>
      <scheme val="minor"/>
    </font>
    <font>
      <sz val="11"/>
      <color theme="1"/>
      <name val="Arial"/>
      <family val="2"/>
      <charset val="238"/>
    </font>
    <font>
      <b/>
      <sz val="16"/>
      <name val="Calibri"/>
      <family val="2"/>
      <charset val="238"/>
      <scheme val="minor"/>
    </font>
    <font>
      <b/>
      <sz val="11"/>
      <name val="Calibri"/>
      <family val="2"/>
      <charset val="238"/>
      <scheme val="minor"/>
    </font>
    <font>
      <b/>
      <sz val="10"/>
      <color theme="1"/>
      <name val="Calibri"/>
      <family val="2"/>
      <charset val="238"/>
      <scheme val="minor"/>
    </font>
    <font>
      <u/>
      <sz val="11"/>
      <color indexed="12"/>
      <name val="Calibri"/>
      <family val="2"/>
      <charset val="238"/>
      <scheme val="minor"/>
    </font>
    <font>
      <i/>
      <sz val="11"/>
      <name val="Calibri"/>
      <family val="2"/>
      <charset val="238"/>
      <scheme val="minor"/>
    </font>
    <font>
      <u/>
      <sz val="10"/>
      <color theme="8"/>
      <name val="Calibri"/>
      <family val="2"/>
      <charset val="238"/>
      <scheme val="minor"/>
    </font>
    <font>
      <b/>
      <sz val="11"/>
      <color rgb="FF000000"/>
      <name val="Calibri"/>
      <family val="2"/>
      <charset val="238"/>
      <scheme val="minor"/>
    </font>
    <font>
      <b/>
      <sz val="10"/>
      <color theme="8"/>
      <name val="Calibri"/>
      <family val="2"/>
      <charset val="238"/>
      <scheme val="minor"/>
    </font>
    <font>
      <b/>
      <sz val="20"/>
      <color rgb="FF0070C0"/>
      <name val="Calibri"/>
      <family val="2"/>
      <charset val="238"/>
      <scheme val="minor"/>
    </font>
    <font>
      <sz val="20"/>
      <color rgb="FF0070C0"/>
      <name val="Calibri"/>
      <family val="2"/>
      <charset val="238"/>
      <scheme val="minor"/>
    </font>
    <font>
      <sz val="7"/>
      <name val="Calibri"/>
      <family val="2"/>
      <charset val="238"/>
      <scheme val="minor"/>
    </font>
    <font>
      <b/>
      <sz val="8"/>
      <color theme="1"/>
      <name val="Calibri"/>
      <family val="2"/>
      <charset val="238"/>
      <scheme val="minor"/>
    </font>
    <font>
      <b/>
      <sz val="9"/>
      <name val="Calibri"/>
      <family val="2"/>
      <charset val="238"/>
      <scheme val="minor"/>
    </font>
    <font>
      <b/>
      <sz val="9"/>
      <color theme="1"/>
      <name val="Calibri"/>
      <family val="2"/>
      <charset val="238"/>
      <scheme val="minor"/>
    </font>
    <font>
      <vertAlign val="superscript"/>
      <sz val="5.5"/>
      <color indexed="8"/>
      <name val="Calibri"/>
      <family val="2"/>
      <charset val="238"/>
      <scheme val="minor"/>
    </font>
    <font>
      <sz val="7.5"/>
      <name val="Calibri"/>
      <family val="2"/>
      <charset val="238"/>
      <scheme val="minor"/>
    </font>
    <font>
      <sz val="9"/>
      <color indexed="8"/>
      <name val="Calibri"/>
      <family val="2"/>
      <charset val="238"/>
      <scheme val="minor"/>
    </font>
    <font>
      <sz val="11"/>
      <name val="Calibri"/>
      <family val="2"/>
      <charset val="238"/>
      <scheme val="minor"/>
    </font>
    <font>
      <b/>
      <u/>
      <sz val="10"/>
      <name val="Calibri"/>
      <family val="2"/>
      <charset val="238"/>
      <scheme val="minor"/>
    </font>
    <font>
      <b/>
      <sz val="9"/>
      <color indexed="8"/>
      <name val="Calibri"/>
      <family val="2"/>
      <charset val="238"/>
      <scheme val="minor"/>
    </font>
    <font>
      <b/>
      <sz val="8"/>
      <color indexed="8"/>
      <name val="Calibri"/>
      <family val="2"/>
      <charset val="238"/>
      <scheme val="minor"/>
    </font>
    <font>
      <sz val="7"/>
      <color indexed="8"/>
      <name val="Calibri"/>
      <family val="2"/>
      <charset val="238"/>
      <scheme val="minor"/>
    </font>
    <font>
      <sz val="7.5"/>
      <color rgb="FF000000"/>
      <name val="Calibri"/>
      <family val="2"/>
      <charset val="238"/>
      <scheme val="minor"/>
    </font>
    <font>
      <sz val="11"/>
      <color theme="1"/>
      <name val="Wingdings"/>
      <charset val="2"/>
    </font>
    <font>
      <sz val="6"/>
      <color theme="1"/>
      <name val="Calibri"/>
      <family val="2"/>
      <charset val="238"/>
      <scheme val="minor"/>
    </font>
    <font>
      <b/>
      <sz val="18"/>
      <name val="Calibri"/>
      <family val="2"/>
      <charset val="238"/>
      <scheme val="minor"/>
    </font>
    <font>
      <b/>
      <sz val="14"/>
      <name val="Calibri"/>
      <family val="2"/>
      <charset val="238"/>
      <scheme val="minor"/>
    </font>
    <font>
      <sz val="4"/>
      <name val="Calibri"/>
      <family val="2"/>
      <charset val="238"/>
      <scheme val="minor"/>
    </font>
    <font>
      <sz val="5.4"/>
      <name val="Calibri"/>
      <family val="2"/>
      <charset val="238"/>
      <scheme val="minor"/>
    </font>
    <font>
      <sz val="5.4"/>
      <color theme="1"/>
      <name val="Calibri"/>
      <family val="2"/>
      <charset val="238"/>
      <scheme val="minor"/>
    </font>
    <font>
      <vertAlign val="superscript"/>
      <sz val="6"/>
      <color indexed="8"/>
      <name val="Calibri"/>
      <family val="2"/>
      <charset val="238"/>
      <scheme val="minor"/>
    </font>
    <font>
      <sz val="5"/>
      <color indexed="8"/>
      <name val="Calibri"/>
      <family val="2"/>
      <charset val="238"/>
      <scheme val="minor"/>
    </font>
    <font>
      <vertAlign val="superscript"/>
      <sz val="5"/>
      <color indexed="8"/>
      <name val="Calibri"/>
      <family val="2"/>
      <charset val="238"/>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theme="7" tint="0.79998168889431442"/>
      </patternFill>
    </fill>
    <fill>
      <patternFill patternType="solid">
        <fgColor theme="5" tint="0.79998168889431442"/>
        <bgColor indexed="64"/>
      </patternFill>
    </fill>
  </fills>
  <borders count="8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hair">
        <color indexed="64"/>
      </right>
      <top/>
      <bottom style="hair">
        <color indexed="64"/>
      </bottom>
      <diagonal/>
    </border>
    <border>
      <left/>
      <right/>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0" fontId="17" fillId="0" borderId="0"/>
  </cellStyleXfs>
  <cellXfs count="1238">
    <xf numFmtId="0" fontId="0" fillId="0" borderId="0" xfId="0"/>
    <xf numFmtId="0" fontId="55" fillId="0" borderId="0" xfId="0" applyFont="1"/>
    <xf numFmtId="0" fontId="0" fillId="0" borderId="0" xfId="0" applyAlignment="1">
      <alignment horizontal="right"/>
    </xf>
    <xf numFmtId="0" fontId="56" fillId="0" borderId="0" xfId="0" applyFont="1"/>
    <xf numFmtId="0" fontId="57" fillId="0" borderId="0" xfId="0" applyFont="1" applyAlignment="1">
      <alignment wrapText="1"/>
    </xf>
    <xf numFmtId="0" fontId="54" fillId="0" borderId="0" xfId="0" applyFont="1" applyProtection="1">
      <protection hidden="1"/>
    </xf>
    <xf numFmtId="0" fontId="0" fillId="0" borderId="0" xfId="0" applyProtection="1">
      <protection hidden="1"/>
    </xf>
    <xf numFmtId="0" fontId="58"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0" xfId="0"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center" vertical="center"/>
      <protection hidden="1"/>
    </xf>
    <xf numFmtId="49" fontId="59" fillId="0" borderId="1" xfId="0" applyNumberFormat="1" applyFont="1" applyBorder="1" applyAlignment="1" applyProtection="1">
      <alignment horizontal="center" vertical="center"/>
      <protection hidden="1"/>
    </xf>
    <xf numFmtId="49" fontId="59" fillId="0" borderId="2" xfId="0" applyNumberFormat="1" applyFont="1" applyBorder="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vertical="center"/>
      <protection hidden="1"/>
    </xf>
    <xf numFmtId="0" fontId="12" fillId="0" borderId="0" xfId="0" applyFont="1" applyProtection="1">
      <protection hidden="1"/>
    </xf>
    <xf numFmtId="0" fontId="59" fillId="0" borderId="3" xfId="0" applyFont="1" applyBorder="1" applyAlignment="1" applyProtection="1">
      <alignment horizontal="center" vertical="center"/>
      <protection hidden="1"/>
    </xf>
    <xf numFmtId="0" fontId="60" fillId="0" borderId="0" xfId="0" applyFont="1" applyAlignment="1" applyProtection="1">
      <alignment horizontal="left" vertical="center" wrapText="1"/>
      <protection hidden="1"/>
    </xf>
    <xf numFmtId="0" fontId="61" fillId="0" borderId="0" xfId="0" applyFont="1" applyProtection="1">
      <protection hidden="1"/>
    </xf>
    <xf numFmtId="0" fontId="62" fillId="0" borderId="0" xfId="0" applyFont="1" applyAlignment="1" applyProtection="1">
      <alignment vertical="center"/>
      <protection hidden="1"/>
    </xf>
    <xf numFmtId="0" fontId="63" fillId="0" borderId="0" xfId="0" applyFont="1" applyAlignment="1" applyProtection="1">
      <alignment horizontal="justify" vertical="center"/>
      <protection hidden="1"/>
    </xf>
    <xf numFmtId="49" fontId="0" fillId="0" borderId="0" xfId="0" applyNumberFormat="1" applyProtection="1">
      <protection hidden="1"/>
    </xf>
    <xf numFmtId="49" fontId="55" fillId="0" borderId="4" xfId="0" applyNumberFormat="1" applyFont="1" applyBorder="1" applyAlignment="1" applyProtection="1">
      <alignment horizontal="center" vertical="center" wrapText="1"/>
      <protection hidden="1"/>
    </xf>
    <xf numFmtId="49" fontId="55" fillId="0" borderId="5" xfId="0" applyNumberFormat="1" applyFont="1" applyBorder="1" applyAlignment="1" applyProtection="1">
      <alignment horizontal="center" vertical="center" wrapText="1"/>
      <protection hidden="1"/>
    </xf>
    <xf numFmtId="164" fontId="0" fillId="0" borderId="5" xfId="0" applyNumberFormat="1" applyBorder="1" applyAlignment="1" applyProtection="1">
      <alignment horizontal="center" vertical="center" wrapText="1"/>
      <protection hidden="1"/>
    </xf>
    <xf numFmtId="164" fontId="0" fillId="0" borderId="6" xfId="0" applyNumberFormat="1" applyBorder="1" applyAlignment="1" applyProtection="1">
      <alignment horizontal="center" vertical="center"/>
      <protection hidden="1"/>
    </xf>
    <xf numFmtId="164" fontId="0" fillId="0" borderId="7" xfId="0" applyNumberFormat="1" applyBorder="1" applyAlignment="1" applyProtection="1">
      <alignment horizontal="center" vertical="center" wrapText="1"/>
      <protection hidden="1"/>
    </xf>
    <xf numFmtId="164" fontId="0" fillId="0" borderId="5" xfId="0" applyNumberFormat="1" applyBorder="1" applyAlignment="1" applyProtection="1">
      <alignment horizontal="center" vertical="center"/>
      <protection hidden="1"/>
    </xf>
    <xf numFmtId="49" fontId="0" fillId="0" borderId="0" xfId="0" applyNumberFormat="1" applyAlignment="1" applyProtection="1">
      <alignment horizontal="center" vertical="center" wrapText="1"/>
      <protection hidden="1"/>
    </xf>
    <xf numFmtId="0" fontId="64" fillId="0" borderId="0" xfId="0" applyFont="1" applyAlignment="1" applyProtection="1">
      <alignment horizontal="right" vertical="center" wrapText="1"/>
      <protection hidden="1"/>
    </xf>
    <xf numFmtId="0" fontId="0" fillId="0" borderId="8" xfId="0" applyBorder="1" applyProtection="1">
      <protection hidden="1"/>
    </xf>
    <xf numFmtId="0" fontId="65" fillId="2" borderId="1" xfId="0" applyFont="1" applyFill="1" applyBorder="1" applyAlignment="1" applyProtection="1">
      <alignment horizontal="left" vertical="center"/>
      <protection locked="0"/>
    </xf>
    <xf numFmtId="0" fontId="65" fillId="2" borderId="2" xfId="0" applyFont="1" applyFill="1" applyBorder="1" applyAlignment="1" applyProtection="1">
      <alignment horizontal="left" vertical="center"/>
      <protection locked="0"/>
    </xf>
    <xf numFmtId="0" fontId="0" fillId="0" borderId="0" xfId="0" applyAlignment="1">
      <alignment horizontal="left"/>
    </xf>
    <xf numFmtId="0" fontId="16" fillId="2" borderId="2" xfId="1" applyFill="1" applyBorder="1" applyAlignment="1" applyProtection="1">
      <alignment horizontal="left" vertical="center"/>
      <protection locked="0"/>
    </xf>
    <xf numFmtId="0" fontId="65" fillId="2" borderId="9" xfId="0" applyFont="1" applyFill="1" applyBorder="1" applyAlignment="1" applyProtection="1">
      <alignment horizontal="left" vertical="center"/>
      <protection locked="0"/>
    </xf>
    <xf numFmtId="3" fontId="66" fillId="2" borderId="2" xfId="0" applyNumberFormat="1" applyFont="1" applyFill="1" applyBorder="1" applyAlignment="1" applyProtection="1">
      <alignment horizontal="right" vertical="center" wrapText="1"/>
      <protection locked="0"/>
    </xf>
    <xf numFmtId="3" fontId="66" fillId="3" borderId="2" xfId="0" applyNumberFormat="1" applyFont="1" applyFill="1" applyBorder="1" applyAlignment="1" applyProtection="1">
      <alignment horizontal="right" vertical="center" wrapText="1"/>
      <protection hidden="1"/>
    </xf>
    <xf numFmtId="3" fontId="66" fillId="3" borderId="10" xfId="0" applyNumberFormat="1" applyFont="1" applyFill="1" applyBorder="1" applyAlignment="1" applyProtection="1">
      <alignment horizontal="right" vertical="center" wrapText="1"/>
      <protection hidden="1"/>
    </xf>
    <xf numFmtId="3" fontId="66" fillId="3" borderId="2" xfId="0" applyNumberFormat="1" applyFont="1" applyFill="1" applyBorder="1" applyAlignment="1" applyProtection="1">
      <alignment vertical="center" wrapText="1"/>
      <protection hidden="1"/>
    </xf>
    <xf numFmtId="3" fontId="66" fillId="4" borderId="2" xfId="0" applyNumberFormat="1" applyFont="1" applyFill="1" applyBorder="1" applyAlignment="1" applyProtection="1">
      <alignment horizontal="right" vertical="center" wrapText="1"/>
      <protection hidden="1"/>
    </xf>
    <xf numFmtId="3" fontId="66" fillId="4" borderId="10" xfId="0" applyNumberFormat="1" applyFont="1" applyFill="1" applyBorder="1" applyAlignment="1" applyProtection="1">
      <alignment horizontal="right" vertical="center" wrapText="1"/>
      <protection hidden="1"/>
    </xf>
    <xf numFmtId="0" fontId="65" fillId="3" borderId="11" xfId="0" applyFont="1" applyFill="1" applyBorder="1" applyProtection="1">
      <protection hidden="1"/>
    </xf>
    <xf numFmtId="0" fontId="65" fillId="3" borderId="11" xfId="0" applyFont="1" applyFill="1" applyBorder="1" applyAlignment="1" applyProtection="1">
      <alignment horizontal="left" vertical="center"/>
      <protection hidden="1"/>
    </xf>
    <xf numFmtId="0" fontId="65" fillId="3" borderId="12" xfId="0" applyFont="1" applyFill="1" applyBorder="1" applyProtection="1">
      <protection hidden="1"/>
    </xf>
    <xf numFmtId="0" fontId="65" fillId="3" borderId="13" xfId="0" applyFont="1" applyFill="1" applyBorder="1" applyProtection="1">
      <protection hidden="1"/>
    </xf>
    <xf numFmtId="0" fontId="0" fillId="3" borderId="11" xfId="0" applyFill="1" applyBorder="1" applyProtection="1">
      <protection hidden="1"/>
    </xf>
    <xf numFmtId="0" fontId="65" fillId="3" borderId="11" xfId="0" applyFont="1" applyFill="1" applyBorder="1" applyAlignment="1" applyProtection="1">
      <alignment horizontal="left"/>
      <protection hidden="1"/>
    </xf>
    <xf numFmtId="0" fontId="65" fillId="3" borderId="14" xfId="0" applyFont="1" applyFill="1" applyBorder="1" applyProtection="1">
      <protection hidden="1"/>
    </xf>
    <xf numFmtId="0" fontId="0" fillId="5" borderId="15" xfId="0" applyFill="1" applyBorder="1" applyAlignment="1" applyProtection="1">
      <alignment horizontal="left" vertical="center"/>
      <protection hidden="1"/>
    </xf>
    <xf numFmtId="0" fontId="0" fillId="6" borderId="12" xfId="0" applyFill="1" applyBorder="1" applyAlignment="1" applyProtection="1">
      <alignment horizontal="left" vertical="center"/>
      <protection hidden="1"/>
    </xf>
    <xf numFmtId="0" fontId="67" fillId="0" borderId="16" xfId="0" applyFont="1" applyBorder="1" applyAlignment="1" applyProtection="1">
      <alignment horizontal="left" vertical="center" wrapText="1"/>
      <protection hidden="1"/>
    </xf>
    <xf numFmtId="0" fontId="67" fillId="0" borderId="11" xfId="0" applyFont="1" applyBorder="1" applyAlignment="1" applyProtection="1">
      <alignment vertical="center" wrapText="1"/>
      <protection hidden="1"/>
    </xf>
    <xf numFmtId="0" fontId="68" fillId="0" borderId="11" xfId="0" applyFont="1" applyBorder="1" applyAlignment="1" applyProtection="1">
      <alignment horizontal="left" vertical="center" wrapText="1"/>
      <protection hidden="1"/>
    </xf>
    <xf numFmtId="0" fontId="67" fillId="0" borderId="12" xfId="0" applyFont="1" applyBorder="1" applyAlignment="1" applyProtection="1">
      <alignment horizontal="left" vertical="center" wrapText="1"/>
      <protection hidden="1"/>
    </xf>
    <xf numFmtId="0" fontId="67" fillId="0" borderId="13" xfId="0" applyFont="1" applyBorder="1" applyAlignment="1" applyProtection="1">
      <alignment horizontal="left" vertical="center" wrapText="1"/>
      <protection hidden="1"/>
    </xf>
    <xf numFmtId="0" fontId="67" fillId="0" borderId="14" xfId="0" applyFont="1" applyBorder="1" applyAlignment="1" applyProtection="1">
      <alignment horizontal="left" vertical="center" wrapText="1"/>
      <protection hidden="1"/>
    </xf>
    <xf numFmtId="0" fontId="65" fillId="0" borderId="16" xfId="0" applyFont="1" applyBorder="1" applyAlignment="1" applyProtection="1">
      <alignment horizontal="left"/>
      <protection hidden="1"/>
    </xf>
    <xf numFmtId="0" fontId="65" fillId="0" borderId="17" xfId="0" applyFont="1" applyBorder="1" applyAlignment="1" applyProtection="1">
      <alignment horizontal="left"/>
      <protection hidden="1"/>
    </xf>
    <xf numFmtId="0" fontId="0" fillId="0" borderId="17" xfId="0" applyBorder="1" applyAlignment="1" applyProtection="1">
      <alignment horizontal="left"/>
      <protection hidden="1"/>
    </xf>
    <xf numFmtId="0" fontId="65" fillId="0" borderId="18" xfId="0" applyFont="1" applyBorder="1" applyAlignment="1" applyProtection="1">
      <alignment horizontal="left"/>
      <protection hidden="1"/>
    </xf>
    <xf numFmtId="0" fontId="65" fillId="0" borderId="19" xfId="0" applyFont="1" applyBorder="1" applyAlignment="1" applyProtection="1">
      <alignment horizontal="left"/>
      <protection hidden="1"/>
    </xf>
    <xf numFmtId="0" fontId="65" fillId="0" borderId="17" xfId="0" applyFont="1" applyBorder="1" applyAlignment="1" applyProtection="1">
      <alignment horizontal="left" vertical="center"/>
      <protection hidden="1"/>
    </xf>
    <xf numFmtId="3" fontId="66" fillId="0" borderId="17" xfId="0" applyNumberFormat="1" applyFont="1" applyBorder="1" applyAlignment="1" applyProtection="1">
      <alignment horizontal="right" vertical="center"/>
      <protection hidden="1"/>
    </xf>
    <xf numFmtId="0" fontId="65" fillId="0" borderId="20" xfId="0" applyFont="1" applyBorder="1" applyAlignment="1" applyProtection="1">
      <alignment horizontal="left"/>
      <protection hidden="1"/>
    </xf>
    <xf numFmtId="0" fontId="0" fillId="0" borderId="21" xfId="0" applyBorder="1" applyProtection="1">
      <protection hidden="1"/>
    </xf>
    <xf numFmtId="0" fontId="0" fillId="0" borderId="22" xfId="0" applyBorder="1" applyProtection="1">
      <protection hidden="1"/>
    </xf>
    <xf numFmtId="0" fontId="55" fillId="0" borderId="21" xfId="0" applyFont="1" applyBorder="1" applyProtection="1">
      <protection hidden="1"/>
    </xf>
    <xf numFmtId="0" fontId="55" fillId="0" borderId="23" xfId="0" applyFont="1" applyBorder="1" applyProtection="1">
      <protection hidden="1"/>
    </xf>
    <xf numFmtId="0" fontId="0" fillId="0" borderId="24" xfId="0" applyBorder="1" applyProtection="1">
      <protection hidden="1"/>
    </xf>
    <xf numFmtId="0" fontId="0" fillId="0" borderId="25" xfId="0" applyBorder="1" applyProtection="1">
      <protection hidden="1"/>
    </xf>
    <xf numFmtId="0" fontId="0" fillId="6" borderId="0" xfId="0" applyFill="1" applyAlignment="1">
      <alignment horizontal="left"/>
    </xf>
    <xf numFmtId="0" fontId="0" fillId="0" borderId="0" xfId="0" applyAlignment="1" applyProtection="1">
      <alignment vertical="center"/>
      <protection hidden="1"/>
    </xf>
    <xf numFmtId="1" fontId="0" fillId="0" borderId="0" xfId="0" applyNumberFormat="1" applyAlignment="1" applyProtection="1">
      <alignment vertical="center"/>
      <protection hidden="1"/>
    </xf>
    <xf numFmtId="0" fontId="0" fillId="0" borderId="26" xfId="0" applyBorder="1" applyProtection="1">
      <protection hidden="1"/>
    </xf>
    <xf numFmtId="3" fontId="0" fillId="0" borderId="0" xfId="0" applyNumberFormat="1" applyAlignment="1" applyProtection="1">
      <alignment vertical="center"/>
      <protection hidden="1"/>
    </xf>
    <xf numFmtId="0" fontId="0" fillId="0" borderId="27" xfId="0" applyBorder="1" applyProtection="1">
      <protection hidden="1"/>
    </xf>
    <xf numFmtId="0" fontId="0" fillId="0" borderId="28" xfId="0" applyBorder="1" applyProtection="1">
      <protection hidden="1"/>
    </xf>
    <xf numFmtId="0" fontId="0" fillId="0" borderId="29" xfId="0" applyBorder="1" applyProtection="1">
      <protection hidden="1"/>
    </xf>
    <xf numFmtId="0" fontId="0" fillId="2" borderId="30" xfId="0" applyFill="1" applyBorder="1" applyProtection="1">
      <protection locked="0"/>
    </xf>
    <xf numFmtId="0" fontId="0" fillId="0" borderId="31" xfId="0" applyBorder="1" applyAlignment="1" applyProtection="1">
      <alignment vertical="center"/>
      <protection hidden="1"/>
    </xf>
    <xf numFmtId="0" fontId="65" fillId="6" borderId="16" xfId="0" applyFont="1" applyFill="1" applyBorder="1" applyProtection="1">
      <protection hidden="1"/>
    </xf>
    <xf numFmtId="0" fontId="69" fillId="0" borderId="32" xfId="0" applyFont="1" applyBorder="1" applyAlignment="1" applyProtection="1">
      <alignment horizontal="left" vertical="center" wrapText="1"/>
      <protection hidden="1"/>
    </xf>
    <xf numFmtId="0" fontId="5" fillId="0" borderId="0" xfId="0" applyFont="1" applyAlignment="1" applyProtection="1">
      <alignment vertical="center" textRotation="90"/>
      <protection hidden="1"/>
    </xf>
    <xf numFmtId="0" fontId="70" fillId="0" borderId="0" xfId="0" applyFont="1" applyAlignment="1" applyProtection="1">
      <alignment vertical="center" textRotation="90"/>
      <protection hidden="1"/>
    </xf>
    <xf numFmtId="3" fontId="71" fillId="0" borderId="0" xfId="0" applyNumberFormat="1" applyFont="1" applyAlignment="1" applyProtection="1">
      <alignment vertical="center" textRotation="90"/>
      <protection hidden="1"/>
    </xf>
    <xf numFmtId="3" fontId="67" fillId="0" borderId="0" xfId="0" applyNumberFormat="1" applyFont="1" applyAlignment="1" applyProtection="1">
      <alignment vertical="center" textRotation="90"/>
      <protection hidden="1"/>
    </xf>
    <xf numFmtId="3" fontId="66" fillId="2" borderId="10" xfId="0" applyNumberFormat="1" applyFont="1" applyFill="1" applyBorder="1" applyAlignment="1" applyProtection="1">
      <alignment horizontal="right" vertical="center" wrapText="1"/>
      <protection locked="0"/>
    </xf>
    <xf numFmtId="166" fontId="65" fillId="2" borderId="2" xfId="0" applyNumberFormat="1" applyFont="1" applyFill="1" applyBorder="1" applyAlignment="1" applyProtection="1">
      <alignment horizontal="left" vertical="center"/>
      <protection locked="0"/>
    </xf>
    <xf numFmtId="164" fontId="0" fillId="0" borderId="4" xfId="0" applyNumberFormat="1" applyBorder="1" applyAlignment="1" applyProtection="1">
      <alignment horizontal="center" vertical="center"/>
      <protection hidden="1"/>
    </xf>
    <xf numFmtId="164" fontId="0" fillId="0" borderId="33" xfId="0" applyNumberFormat="1" applyBorder="1" applyAlignment="1" applyProtection="1">
      <alignment horizontal="center" vertical="center"/>
      <protection hidden="1"/>
    </xf>
    <xf numFmtId="164" fontId="70" fillId="0" borderId="34" xfId="0" applyNumberFormat="1" applyFont="1" applyBorder="1" applyAlignment="1" applyProtection="1">
      <alignment horizontal="center" vertical="center"/>
      <protection hidden="1"/>
    </xf>
    <xf numFmtId="164" fontId="72" fillId="0" borderId="34" xfId="0" applyNumberFormat="1" applyFont="1" applyBorder="1" applyAlignment="1" applyProtection="1">
      <alignment horizontal="center" vertical="center"/>
      <protection hidden="1"/>
    </xf>
    <xf numFmtId="164" fontId="72" fillId="0" borderId="35" xfId="0" applyNumberFormat="1" applyFont="1" applyBorder="1" applyAlignment="1" applyProtection="1">
      <alignment horizontal="center" vertical="center"/>
      <protection hidden="1"/>
    </xf>
    <xf numFmtId="3" fontId="39" fillId="0" borderId="6" xfId="0" applyNumberFormat="1" applyFont="1" applyBorder="1" applyAlignment="1" applyProtection="1">
      <alignment horizontal="left" vertical="center"/>
      <protection hidden="1"/>
    </xf>
    <xf numFmtId="3" fontId="73" fillId="0" borderId="36" xfId="0" applyNumberFormat="1" applyFont="1" applyBorder="1" applyAlignment="1" applyProtection="1">
      <alignment horizontal="right" vertical="center"/>
      <protection hidden="1"/>
    </xf>
    <xf numFmtId="3" fontId="73" fillId="0" borderId="37" xfId="0" applyNumberFormat="1" applyFont="1" applyBorder="1" applyAlignment="1" applyProtection="1">
      <alignment horizontal="left" vertical="center"/>
      <protection hidden="1"/>
    </xf>
    <xf numFmtId="3" fontId="74" fillId="0" borderId="34" xfId="0" applyNumberFormat="1" applyFont="1" applyBorder="1" applyAlignment="1" applyProtection="1">
      <alignment horizontal="left" vertical="center"/>
      <protection hidden="1"/>
    </xf>
    <xf numFmtId="0" fontId="0" fillId="0" borderId="38" xfId="0" applyBorder="1" applyProtection="1">
      <protection hidden="1"/>
    </xf>
    <xf numFmtId="0" fontId="75" fillId="6" borderId="0" xfId="0" applyFont="1" applyFill="1" applyAlignment="1" applyProtection="1">
      <alignment horizontal="left" vertical="center"/>
      <protection hidden="1"/>
    </xf>
    <xf numFmtId="0" fontId="76" fillId="0" borderId="0" xfId="0" applyFont="1" applyAlignment="1" applyProtection="1">
      <alignment vertical="center" wrapText="1"/>
      <protection hidden="1"/>
    </xf>
    <xf numFmtId="0" fontId="0" fillId="5" borderId="32" xfId="0" applyFill="1" applyBorder="1" applyProtection="1">
      <protection hidden="1"/>
    </xf>
    <xf numFmtId="0" fontId="0" fillId="5" borderId="39" xfId="0" applyFill="1" applyBorder="1" applyAlignment="1" applyProtection="1">
      <alignment horizontal="left"/>
      <protection hidden="1"/>
    </xf>
    <xf numFmtId="0" fontId="0" fillId="5" borderId="16" xfId="0" applyFill="1" applyBorder="1" applyAlignment="1" applyProtection="1">
      <alignment horizontal="left"/>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55" fillId="0" borderId="1" xfId="0" applyFont="1" applyBorder="1" applyAlignment="1" applyProtection="1">
      <alignment horizontal="center" vertical="center" wrapText="1"/>
      <protection hidden="1"/>
    </xf>
    <xf numFmtId="0" fontId="55" fillId="0" borderId="2" xfId="0" applyFont="1" applyBorder="1" applyAlignment="1" applyProtection="1">
      <alignment horizontal="center" vertical="center" wrapText="1"/>
      <protection hidden="1"/>
    </xf>
    <xf numFmtId="0" fontId="66" fillId="2" borderId="2" xfId="0" applyFont="1" applyFill="1" applyBorder="1" applyAlignment="1" applyProtection="1">
      <alignment horizontal="right" vertical="center" wrapText="1"/>
      <protection locked="0"/>
    </xf>
    <xf numFmtId="0" fontId="55" fillId="0" borderId="40" xfId="0" applyFont="1" applyBorder="1" applyAlignment="1" applyProtection="1">
      <alignment vertical="top" wrapText="1"/>
      <protection hidden="1"/>
    </xf>
    <xf numFmtId="0" fontId="0" fillId="0" borderId="0" xfId="0" applyAlignment="1" applyProtection="1">
      <alignment horizontal="left"/>
      <protection hidden="1"/>
    </xf>
    <xf numFmtId="0" fontId="0" fillId="0" borderId="0" xfId="0" applyAlignment="1" applyProtection="1">
      <alignment shrinkToFit="1"/>
      <protection hidden="1"/>
    </xf>
    <xf numFmtId="0" fontId="77" fillId="0" borderId="41" xfId="0" applyFont="1" applyBorder="1" applyAlignment="1" applyProtection="1">
      <alignment horizontal="left" vertical="top" wrapText="1"/>
      <protection hidden="1"/>
    </xf>
    <xf numFmtId="0" fontId="77" fillId="0" borderId="23" xfId="0" applyFont="1" applyBorder="1" applyAlignment="1" applyProtection="1">
      <alignment horizontal="left" vertical="top" wrapText="1"/>
      <protection hidden="1"/>
    </xf>
    <xf numFmtId="0" fontId="77" fillId="0" borderId="42" xfId="0" applyFont="1" applyBorder="1" applyAlignment="1" applyProtection="1">
      <alignment horizontal="left" vertical="top" wrapText="1"/>
      <protection hidden="1"/>
    </xf>
    <xf numFmtId="0" fontId="78" fillId="0" borderId="0" xfId="0" applyFont="1" applyProtection="1">
      <protection hidden="1"/>
    </xf>
    <xf numFmtId="0" fontId="59" fillId="0" borderId="2" xfId="0" applyFont="1" applyBorder="1" applyAlignment="1" applyProtection="1">
      <alignment horizontal="center" vertical="center"/>
      <protection hidden="1"/>
    </xf>
    <xf numFmtId="164" fontId="55" fillId="0" borderId="43" xfId="0" applyNumberFormat="1" applyFont="1" applyBorder="1" applyAlignment="1" applyProtection="1">
      <alignment horizontal="center" vertical="center"/>
      <protection hidden="1"/>
    </xf>
    <xf numFmtId="164" fontId="55" fillId="0" borderId="44" xfId="0" applyNumberFormat="1" applyFont="1" applyBorder="1" applyAlignment="1" applyProtection="1">
      <alignment horizontal="center" vertical="center"/>
      <protection hidden="1"/>
    </xf>
    <xf numFmtId="164" fontId="55" fillId="0" borderId="25" xfId="0" applyNumberFormat="1" applyFont="1" applyBorder="1" applyAlignment="1" applyProtection="1">
      <alignment horizontal="center" vertical="center"/>
      <protection hidden="1"/>
    </xf>
    <xf numFmtId="164" fontId="55" fillId="0" borderId="8" xfId="0" applyNumberFormat="1" applyFont="1" applyBorder="1" applyAlignment="1" applyProtection="1">
      <alignment horizontal="center" vertical="center"/>
      <protection hidden="1"/>
    </xf>
    <xf numFmtId="1" fontId="0" fillId="0" borderId="0" xfId="0" applyNumberFormat="1" applyAlignment="1" applyProtection="1">
      <alignment horizontal="left" vertical="center"/>
      <protection hidden="1"/>
    </xf>
    <xf numFmtId="0" fontId="62" fillId="0" borderId="21" xfId="0" applyFont="1" applyBorder="1" applyProtection="1">
      <protection hidden="1"/>
    </xf>
    <xf numFmtId="0" fontId="55" fillId="0" borderId="0" xfId="0" applyFont="1" applyProtection="1">
      <protection hidden="1"/>
    </xf>
    <xf numFmtId="164" fontId="0" fillId="0" borderId="40" xfId="0" applyNumberFormat="1" applyBorder="1" applyAlignment="1" applyProtection="1">
      <alignment horizontal="center" vertical="center" wrapText="1"/>
      <protection hidden="1"/>
    </xf>
    <xf numFmtId="0" fontId="78" fillId="0" borderId="0" xfId="0" applyFont="1" applyAlignment="1" applyProtection="1">
      <alignment vertical="center"/>
      <protection hidden="1"/>
    </xf>
    <xf numFmtId="3" fontId="71" fillId="0" borderId="0" xfId="0" applyNumberFormat="1" applyFont="1" applyAlignment="1" applyProtection="1">
      <alignment horizontal="center" vertical="center"/>
      <protection hidden="1"/>
    </xf>
    <xf numFmtId="0" fontId="0" fillId="0" borderId="23" xfId="0" applyBorder="1" applyProtection="1">
      <protection hidden="1"/>
    </xf>
    <xf numFmtId="3" fontId="71" fillId="0" borderId="5" xfId="0" applyNumberFormat="1" applyFont="1" applyBorder="1" applyAlignment="1" applyProtection="1">
      <alignment horizontal="center" vertical="center"/>
      <protection hidden="1"/>
    </xf>
    <xf numFmtId="0" fontId="57" fillId="0" borderId="0" xfId="0" applyFont="1" applyProtection="1">
      <protection hidden="1"/>
    </xf>
    <xf numFmtId="0" fontId="7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80" fillId="0" borderId="4" xfId="0" applyFont="1" applyBorder="1" applyAlignment="1" applyProtection="1">
      <alignment horizontal="center" vertical="center" wrapText="1"/>
      <protection hidden="1"/>
    </xf>
    <xf numFmtId="0" fontId="57" fillId="0" borderId="32" xfId="0" applyFont="1" applyBorder="1" applyProtection="1">
      <protection hidden="1"/>
    </xf>
    <xf numFmtId="49" fontId="72" fillId="0" borderId="32" xfId="0" applyNumberFormat="1" applyFont="1" applyBorder="1" applyAlignment="1" applyProtection="1">
      <alignment horizontal="center" vertical="center"/>
      <protection hidden="1"/>
    </xf>
    <xf numFmtId="0" fontId="81" fillId="0" borderId="0" xfId="0" applyFont="1" applyAlignment="1" applyProtection="1">
      <alignment horizontal="left" vertical="center"/>
      <protection hidden="1"/>
    </xf>
    <xf numFmtId="0" fontId="69" fillId="0" borderId="45" xfId="0" applyFont="1" applyBorder="1" applyAlignment="1" applyProtection="1">
      <alignment horizontal="center" vertical="center"/>
      <protection hidden="1"/>
    </xf>
    <xf numFmtId="0" fontId="9" fillId="0" borderId="0" xfId="0" applyFont="1" applyAlignment="1" applyProtection="1">
      <alignment vertical="center"/>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3" fontId="83" fillId="0" borderId="32" xfId="0" applyNumberFormat="1" applyFont="1" applyBorder="1" applyAlignment="1" applyProtection="1">
      <alignment horizontal="right" vertical="center"/>
      <protection hidden="1"/>
    </xf>
    <xf numFmtId="0" fontId="84" fillId="0" borderId="0" xfId="0" applyFont="1" applyProtection="1">
      <protection hidden="1"/>
    </xf>
    <xf numFmtId="0" fontId="4" fillId="0" borderId="0" xfId="0" applyFont="1" applyAlignment="1" applyProtection="1">
      <alignment horizontal="right" vertical="center"/>
      <protection hidden="1"/>
    </xf>
    <xf numFmtId="0" fontId="69" fillId="0" borderId="36" xfId="0" applyFont="1" applyBorder="1" applyAlignment="1" applyProtection="1">
      <alignment horizontal="center" vertical="center"/>
      <protection hidden="1"/>
    </xf>
    <xf numFmtId="0" fontId="67" fillId="6" borderId="11" xfId="0" applyFont="1" applyFill="1" applyBorder="1" applyAlignment="1" applyProtection="1">
      <alignment horizontal="left" vertical="center" wrapText="1"/>
      <protection hidden="1"/>
    </xf>
    <xf numFmtId="0" fontId="85" fillId="0" borderId="21" xfId="0" applyFont="1" applyBorder="1" applyAlignment="1" applyProtection="1">
      <alignment horizontal="center"/>
      <protection hidden="1"/>
    </xf>
    <xf numFmtId="0" fontId="86" fillId="0" borderId="0" xfId="1" applyFont="1" applyAlignment="1" applyProtection="1">
      <protection hidden="1"/>
    </xf>
    <xf numFmtId="0" fontId="87" fillId="5" borderId="0" xfId="0" applyFont="1" applyFill="1" applyAlignment="1" applyProtection="1">
      <alignment horizontal="left" vertical="center"/>
      <protection hidden="1"/>
    </xf>
    <xf numFmtId="0" fontId="0" fillId="5" borderId="0" xfId="0" applyFill="1" applyProtection="1">
      <protection hidden="1"/>
    </xf>
    <xf numFmtId="0" fontId="75" fillId="5" borderId="0" xfId="0" applyFont="1" applyFill="1" applyAlignment="1" applyProtection="1">
      <alignment horizontal="left" vertical="center"/>
      <protection hidden="1"/>
    </xf>
    <xf numFmtId="0" fontId="56" fillId="5" borderId="0" xfId="0" applyFont="1" applyFill="1" applyProtection="1">
      <protection hidden="1"/>
    </xf>
    <xf numFmtId="0" fontId="66" fillId="2" borderId="1" xfId="0" applyFont="1" applyFill="1" applyBorder="1" applyAlignment="1" applyProtection="1">
      <alignment horizontal="right" vertical="center"/>
      <protection locked="0"/>
    </xf>
    <xf numFmtId="0" fontId="66" fillId="2" borderId="9" xfId="0" applyFont="1" applyFill="1" applyBorder="1" applyAlignment="1" applyProtection="1">
      <alignment horizontal="right" vertical="center"/>
      <protection locked="0"/>
    </xf>
    <xf numFmtId="0" fontId="67" fillId="0" borderId="11" xfId="0" applyFont="1" applyBorder="1" applyAlignment="1" applyProtection="1">
      <alignment horizontal="right" vertical="center" wrapText="1"/>
      <protection hidden="1"/>
    </xf>
    <xf numFmtId="0" fontId="0" fillId="0" borderId="0" xfId="0" applyAlignment="1">
      <alignment wrapText="1"/>
    </xf>
    <xf numFmtId="0" fontId="49" fillId="7" borderId="0" xfId="0" applyFont="1" applyFill="1" applyAlignment="1" applyProtection="1">
      <alignment horizontal="left" vertical="center" indent="2"/>
      <protection hidden="1"/>
    </xf>
    <xf numFmtId="0" fontId="0" fillId="7" borderId="0" xfId="0" applyFill="1" applyAlignment="1" applyProtection="1">
      <alignment wrapText="1"/>
      <protection hidden="1"/>
    </xf>
    <xf numFmtId="0" fontId="88" fillId="0" borderId="0" xfId="0" applyFont="1" applyAlignment="1">
      <alignment vertical="center"/>
    </xf>
    <xf numFmtId="0" fontId="0" fillId="0" borderId="46" xfId="0" applyBorder="1" applyAlignment="1" applyProtection="1">
      <alignment horizontal="left" vertical="center"/>
      <protection hidden="1"/>
    </xf>
    <xf numFmtId="0" fontId="0" fillId="0" borderId="46" xfId="0" applyBorder="1" applyAlignment="1" applyProtection="1">
      <alignment horizontal="left" vertical="center" wrapText="1"/>
      <protection hidden="1"/>
    </xf>
    <xf numFmtId="0" fontId="55" fillId="0" borderId="4" xfId="0" applyFont="1" applyBorder="1" applyAlignment="1" applyProtection="1">
      <alignment horizontal="center" vertical="center" wrapText="1"/>
      <protection hidden="1"/>
    </xf>
    <xf numFmtId="0" fontId="55" fillId="0" borderId="5" xfId="0" applyFont="1" applyBorder="1" applyAlignment="1" applyProtection="1">
      <alignment horizontal="center" vertical="center" wrapText="1"/>
      <protection hidden="1"/>
    </xf>
    <xf numFmtId="0" fontId="0" fillId="0" borderId="47" xfId="0" applyBorder="1" applyAlignment="1" applyProtection="1">
      <alignment horizontal="left" vertical="center"/>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48" xfId="0" applyBorder="1" applyAlignment="1" applyProtection="1">
      <alignment horizontal="left" vertical="center"/>
      <protection hidden="1"/>
    </xf>
    <xf numFmtId="0" fontId="67" fillId="0" borderId="11" xfId="0" applyFont="1" applyBorder="1" applyAlignment="1" applyProtection="1">
      <alignment horizontal="left" vertical="center" wrapText="1"/>
      <protection hidden="1"/>
    </xf>
    <xf numFmtId="0" fontId="0" fillId="0" borderId="0" xfId="0" applyProtection="1">
      <protection hidden="1"/>
    </xf>
    <xf numFmtId="0" fontId="0" fillId="0" borderId="38" xfId="0" applyBorder="1" applyProtection="1">
      <protection hidden="1"/>
    </xf>
    <xf numFmtId="0" fontId="0" fillId="0" borderId="0" xfId="0" applyFont="1"/>
    <xf numFmtId="0" fontId="0" fillId="0" borderId="0" xfId="0" applyFont="1" applyProtection="1">
      <protection hidden="1"/>
    </xf>
    <xf numFmtId="0" fontId="0" fillId="6" borderId="0" xfId="0" applyFont="1" applyFill="1" applyProtection="1">
      <protection hidden="1"/>
    </xf>
    <xf numFmtId="0" fontId="0" fillId="0" borderId="0" xfId="0" applyFont="1" applyAlignment="1">
      <alignment shrinkToFit="1"/>
    </xf>
    <xf numFmtId="0" fontId="0" fillId="7" borderId="0" xfId="0" applyFill="1" applyAlignment="1" applyProtection="1">
      <alignment vertical="top" wrapText="1"/>
      <protection hidden="1"/>
    </xf>
    <xf numFmtId="0" fontId="0" fillId="0" borderId="0" xfId="0" applyAlignment="1">
      <alignment vertical="top" wrapText="1"/>
    </xf>
    <xf numFmtId="0" fontId="0" fillId="0" borderId="0" xfId="0" applyFont="1" applyAlignment="1">
      <alignment horizontal="right" wrapText="1"/>
    </xf>
    <xf numFmtId="0" fontId="89" fillId="8" borderId="0" xfId="0" applyFont="1" applyFill="1" applyAlignment="1" applyProtection="1">
      <alignment vertical="center" wrapText="1"/>
      <protection hidden="1"/>
    </xf>
    <xf numFmtId="0" fontId="0" fillId="6" borderId="0" xfId="0" applyFont="1" applyFill="1"/>
    <xf numFmtId="0" fontId="90" fillId="6" borderId="0" xfId="0" applyFont="1" applyFill="1" applyAlignment="1" applyProtection="1">
      <alignment horizontal="right" vertical="center" wrapText="1"/>
      <protection hidden="1"/>
    </xf>
    <xf numFmtId="0" fontId="91" fillId="6" borderId="11" xfId="0" applyFont="1" applyFill="1" applyBorder="1" applyAlignment="1" applyProtection="1">
      <alignment horizontal="left" vertical="center" wrapText="1"/>
      <protection hidden="1"/>
    </xf>
    <xf numFmtId="0" fontId="0" fillId="0" borderId="0" xfId="0" applyFont="1" applyAlignment="1" applyProtection="1">
      <alignment horizontal="right" wrapText="1"/>
      <protection hidden="1"/>
    </xf>
    <xf numFmtId="0" fontId="0" fillId="0" borderId="0" xfId="0" applyFont="1" applyAlignment="1" applyProtection="1">
      <alignment horizontal="right"/>
      <protection hidden="1"/>
    </xf>
    <xf numFmtId="0" fontId="0" fillId="0" borderId="0" xfId="0" applyFont="1" applyAlignment="1" applyProtection="1">
      <alignment horizontal="justify" vertical="center"/>
      <protection hidden="1"/>
    </xf>
    <xf numFmtId="0" fontId="0" fillId="0" borderId="0" xfId="0" applyFont="1" applyAlignment="1" applyProtection="1">
      <alignment vertical="center" wrapText="1"/>
      <protection hidden="1"/>
    </xf>
    <xf numFmtId="0" fontId="16" fillId="0" borderId="0" xfId="1" applyAlignment="1" applyProtection="1">
      <alignment vertical="center" wrapText="1"/>
      <protection hidden="1"/>
    </xf>
    <xf numFmtId="0" fontId="67" fillId="0" borderId="0" xfId="0" applyFont="1" applyAlignment="1" applyProtection="1">
      <alignment wrapText="1"/>
      <protection hidden="1"/>
    </xf>
    <xf numFmtId="0" fontId="55" fillId="0" borderId="23" xfId="0" applyFont="1" applyBorder="1" applyAlignment="1" applyProtection="1">
      <alignment wrapText="1"/>
      <protection hidden="1"/>
    </xf>
    <xf numFmtId="0" fontId="92" fillId="0" borderId="0" xfId="1" applyFont="1" applyAlignment="1" applyProtection="1">
      <alignment vertical="center" wrapText="1"/>
      <protection hidden="1"/>
    </xf>
    <xf numFmtId="0" fontId="0" fillId="3" borderId="0" xfId="0" applyFont="1" applyFill="1" applyAlignment="1" applyProtection="1">
      <alignment horizontal="right" wrapText="1"/>
      <protection hidden="1"/>
    </xf>
    <xf numFmtId="0" fontId="55" fillId="0" borderId="21" xfId="0" applyFont="1" applyBorder="1" applyAlignment="1" applyProtection="1">
      <alignment horizontal="right" vertical="top" wrapText="1"/>
      <protection hidden="1"/>
    </xf>
    <xf numFmtId="0" fontId="0" fillId="0" borderId="21" xfId="0" applyFont="1" applyBorder="1" applyProtection="1">
      <protection hidden="1"/>
    </xf>
    <xf numFmtId="0" fontId="55" fillId="0" borderId="0" xfId="0" applyFont="1" applyBorder="1" applyAlignment="1" applyProtection="1">
      <alignment horizontal="right" vertical="top" wrapText="1"/>
      <protection hidden="1"/>
    </xf>
    <xf numFmtId="0" fontId="0" fillId="0" borderId="0" xfId="0" applyBorder="1" applyAlignment="1" applyProtection="1">
      <alignment vertical="center" wrapText="1"/>
      <protection hidden="1"/>
    </xf>
    <xf numFmtId="0" fontId="93" fillId="0" borderId="0" xfId="0" applyFont="1" applyAlignment="1" applyProtection="1">
      <alignment vertical="center" wrapText="1"/>
      <protection hidden="1"/>
    </xf>
    <xf numFmtId="0" fontId="55" fillId="0" borderId="21" xfId="0" applyFont="1" applyBorder="1" applyAlignment="1" applyProtection="1">
      <alignment horizontal="right" vertical="center" wrapText="1"/>
      <protection hidden="1"/>
    </xf>
    <xf numFmtId="0" fontId="0" fillId="0" borderId="21" xfId="0" applyFont="1" applyBorder="1" applyAlignment="1" applyProtection="1">
      <alignment shrinkToFit="1"/>
      <protection hidden="1"/>
    </xf>
    <xf numFmtId="0" fontId="55" fillId="0" borderId="0" xfId="0" applyFont="1" applyBorder="1" applyAlignment="1" applyProtection="1">
      <alignment horizontal="right" vertical="center" wrapText="1"/>
      <protection hidden="1"/>
    </xf>
    <xf numFmtId="0" fontId="0" fillId="0" borderId="0" xfId="0" applyFont="1" applyAlignment="1" applyProtection="1">
      <alignment horizontal="right" vertical="center" shrinkToFit="1"/>
      <protection hidden="1"/>
    </xf>
    <xf numFmtId="0" fontId="0" fillId="0" borderId="0" xfId="0" applyFont="1" applyAlignment="1" applyProtection="1">
      <alignment horizontal="justify" vertical="center" shrinkToFit="1"/>
      <protection hidden="1"/>
    </xf>
    <xf numFmtId="0" fontId="0" fillId="0" borderId="0" xfId="0" applyAlignment="1" applyProtection="1">
      <alignment vertical="top" wrapText="1"/>
      <protection hidden="1"/>
    </xf>
    <xf numFmtId="0" fontId="55" fillId="0" borderId="0" xfId="0" applyFont="1" applyAlignment="1" applyProtection="1">
      <alignment horizontal="left" vertical="center" indent="3"/>
      <protection hidden="1"/>
    </xf>
    <xf numFmtId="0" fontId="16" fillId="0" borderId="0" xfId="1" applyAlignment="1" applyProtection="1">
      <alignment vertical="top" wrapText="1"/>
      <protection hidden="1"/>
    </xf>
    <xf numFmtId="0" fontId="55" fillId="0" borderId="34" xfId="0" applyFont="1" applyBorder="1" applyAlignment="1" applyProtection="1">
      <alignment horizontal="left" vertical="center" indent="3"/>
      <protection hidden="1"/>
    </xf>
    <xf numFmtId="0" fontId="55" fillId="0" borderId="34" xfId="0" applyFont="1" applyBorder="1" applyAlignment="1" applyProtection="1">
      <alignment vertical="center" wrapText="1"/>
      <protection hidden="1"/>
    </xf>
    <xf numFmtId="0" fontId="63" fillId="0" borderId="6" xfId="0" applyFont="1" applyBorder="1" applyAlignment="1" applyProtection="1">
      <alignment horizontal="justify" vertical="center" wrapText="1"/>
      <protection hidden="1"/>
    </xf>
    <xf numFmtId="0" fontId="55" fillId="0" borderId="21" xfId="0" applyFont="1" applyBorder="1" applyAlignment="1" applyProtection="1">
      <alignment horizontal="left" vertical="center" indent="3"/>
      <protection hidden="1"/>
    </xf>
    <xf numFmtId="0" fontId="55" fillId="0" borderId="21" xfId="0" applyFont="1" applyBorder="1" applyAlignment="1" applyProtection="1">
      <alignment vertical="center" wrapText="1"/>
      <protection hidden="1"/>
    </xf>
    <xf numFmtId="0" fontId="0" fillId="0" borderId="49" xfId="0" applyBorder="1" applyAlignment="1" applyProtection="1">
      <alignment vertical="top" wrapText="1"/>
      <protection hidden="1"/>
    </xf>
    <xf numFmtId="0" fontId="55" fillId="0" borderId="0" xfId="0" applyFont="1" applyAlignment="1" applyProtection="1">
      <alignment vertical="center" wrapText="1"/>
      <protection hidden="1"/>
    </xf>
    <xf numFmtId="0" fontId="0" fillId="0" borderId="50" xfId="0" applyBorder="1" applyAlignment="1" applyProtection="1">
      <alignment vertical="top" wrapText="1"/>
      <protection hidden="1"/>
    </xf>
    <xf numFmtId="0" fontId="55" fillId="0" borderId="23" xfId="0" applyFont="1" applyBorder="1" applyAlignment="1" applyProtection="1">
      <alignment horizontal="left" vertical="center" indent="3"/>
      <protection hidden="1"/>
    </xf>
    <xf numFmtId="0" fontId="55" fillId="0" borderId="23" xfId="0" applyFont="1" applyBorder="1" applyAlignment="1" applyProtection="1">
      <alignment vertical="center" wrapText="1"/>
      <protection hidden="1"/>
    </xf>
    <xf numFmtId="0" fontId="94" fillId="0" borderId="51" xfId="1" applyFont="1" applyBorder="1" applyAlignment="1" applyProtection="1">
      <alignment vertical="top" wrapText="1"/>
      <protection hidden="1"/>
    </xf>
    <xf numFmtId="0" fontId="63" fillId="0" borderId="6" xfId="0" applyFont="1" applyBorder="1" applyAlignment="1" applyProtection="1">
      <alignment horizontal="justify" vertical="top" wrapText="1"/>
      <protection hidden="1"/>
    </xf>
    <xf numFmtId="0" fontId="63" fillId="0" borderId="49" xfId="0" applyFont="1" applyBorder="1" applyAlignment="1" applyProtection="1">
      <alignment horizontal="justify" vertical="top" wrapText="1"/>
      <protection hidden="1"/>
    </xf>
    <xf numFmtId="0" fontId="0" fillId="0" borderId="23" xfId="0" applyBorder="1" applyAlignment="1" applyProtection="1">
      <alignment wrapText="1"/>
      <protection hidden="1"/>
    </xf>
    <xf numFmtId="0" fontId="95" fillId="0" borderId="51" xfId="0" applyFont="1" applyBorder="1" applyAlignment="1" applyProtection="1">
      <alignment horizontal="justify" vertical="top" wrapText="1"/>
      <protection hidden="1"/>
    </xf>
    <xf numFmtId="0" fontId="0" fillId="3" borderId="0" xfId="0" applyFill="1" applyProtection="1">
      <protection hidden="1"/>
    </xf>
    <xf numFmtId="0" fontId="0" fillId="3" borderId="0" xfId="0" applyFill="1" applyAlignment="1" applyProtection="1">
      <alignment wrapText="1"/>
      <protection hidden="1"/>
    </xf>
    <xf numFmtId="0" fontId="0" fillId="3" borderId="6" xfId="0" applyFill="1" applyBorder="1" applyAlignment="1" applyProtection="1">
      <alignment vertical="top" wrapText="1"/>
      <protection hidden="1"/>
    </xf>
    <xf numFmtId="0" fontId="55" fillId="0" borderId="52" xfId="0" applyFont="1" applyBorder="1" applyAlignment="1" applyProtection="1">
      <alignment vertical="center" wrapText="1"/>
      <protection hidden="1"/>
    </xf>
    <xf numFmtId="0" fontId="0" fillId="0" borderId="42" xfId="0" applyBorder="1" applyAlignment="1" applyProtection="1">
      <alignment wrapText="1"/>
      <protection hidden="1"/>
    </xf>
    <xf numFmtId="0" fontId="55" fillId="0" borderId="36" xfId="0" applyFont="1" applyBorder="1" applyAlignment="1" applyProtection="1">
      <alignment vertical="center" wrapText="1"/>
      <protection hidden="1"/>
    </xf>
    <xf numFmtId="0" fontId="63" fillId="0" borderId="51" xfId="0" applyFont="1" applyBorder="1" applyAlignment="1" applyProtection="1">
      <alignment horizontal="justify" vertical="top" wrapText="1"/>
      <protection hidden="1"/>
    </xf>
    <xf numFmtId="0" fontId="0" fillId="0" borderId="53" xfId="0" applyBorder="1" applyAlignment="1" applyProtection="1">
      <alignment wrapText="1"/>
      <protection hidden="1"/>
    </xf>
    <xf numFmtId="0" fontId="63" fillId="0" borderId="50" xfId="0" applyFont="1" applyBorder="1" applyAlignment="1" applyProtection="1">
      <alignment horizontal="justify" vertical="top" wrapText="1"/>
      <protection hidden="1"/>
    </xf>
    <xf numFmtId="0" fontId="96" fillId="0" borderId="42" xfId="0" applyFont="1" applyBorder="1" applyAlignment="1" applyProtection="1">
      <alignment vertical="center" wrapText="1"/>
      <protection hidden="1"/>
    </xf>
    <xf numFmtId="0" fontId="0" fillId="3" borderId="34" xfId="0" applyFill="1" applyBorder="1" applyProtection="1">
      <protection hidden="1"/>
    </xf>
    <xf numFmtId="0" fontId="0" fillId="3" borderId="36" xfId="0" applyFill="1" applyBorder="1" applyAlignment="1" applyProtection="1">
      <alignment wrapText="1"/>
      <protection hidden="1"/>
    </xf>
    <xf numFmtId="0" fontId="55" fillId="0" borderId="52" xfId="0" applyFont="1" applyBorder="1" applyAlignment="1" applyProtection="1">
      <alignment horizontal="left" vertical="center" wrapText="1"/>
      <protection hidden="1"/>
    </xf>
    <xf numFmtId="0" fontId="95" fillId="0" borderId="50" xfId="0" applyFont="1" applyBorder="1" applyAlignment="1" applyProtection="1">
      <alignment horizontal="justify" vertical="top" wrapText="1"/>
      <protection hidden="1"/>
    </xf>
    <xf numFmtId="0" fontId="0" fillId="0" borderId="51" xfId="0" applyBorder="1" applyAlignment="1" applyProtection="1">
      <alignment vertical="top" wrapText="1"/>
      <protection hidden="1"/>
    </xf>
    <xf numFmtId="0" fontId="55" fillId="0" borderId="36" xfId="0" applyFont="1" applyBorder="1" applyAlignment="1" applyProtection="1">
      <alignment horizontal="left" vertical="center" wrapText="1"/>
      <protection hidden="1"/>
    </xf>
    <xf numFmtId="0" fontId="55" fillId="0" borderId="21" xfId="0" applyFont="1" applyBorder="1" applyAlignment="1" applyProtection="1">
      <alignment horizontal="left" vertical="center" wrapText="1"/>
      <protection hidden="1"/>
    </xf>
    <xf numFmtId="0" fontId="55" fillId="0" borderId="53" xfId="0" applyFont="1" applyBorder="1" applyAlignment="1" applyProtection="1">
      <alignment horizontal="left" vertical="center" wrapText="1"/>
      <protection hidden="1"/>
    </xf>
    <xf numFmtId="0" fontId="96" fillId="0" borderId="53" xfId="0" applyFont="1" applyBorder="1" applyAlignment="1" applyProtection="1">
      <alignment horizontal="left" vertical="center" wrapText="1"/>
      <protection hidden="1"/>
    </xf>
    <xf numFmtId="0" fontId="94" fillId="0" borderId="0" xfId="1" applyFont="1" applyBorder="1" applyAlignment="1" applyProtection="1">
      <alignment wrapText="1"/>
      <protection hidden="1"/>
    </xf>
    <xf numFmtId="0" fontId="0" fillId="0" borderId="42" xfId="0" applyBorder="1" applyAlignment="1" applyProtection="1">
      <alignment horizontal="left" wrapText="1"/>
      <protection hidden="1"/>
    </xf>
    <xf numFmtId="0" fontId="0" fillId="0" borderId="51" xfId="0" applyBorder="1" applyAlignment="1" applyProtection="1">
      <alignment vertical="center" wrapText="1"/>
      <protection hidden="1"/>
    </xf>
    <xf numFmtId="0" fontId="55" fillId="3" borderId="34" xfId="0" applyFont="1" applyFill="1" applyBorder="1" applyAlignment="1" applyProtection="1">
      <alignment horizontal="left" vertical="center" indent="3"/>
      <protection hidden="1"/>
    </xf>
    <xf numFmtId="0" fontId="55" fillId="3" borderId="36" xfId="0" applyFont="1" applyFill="1" applyBorder="1" applyAlignment="1" applyProtection="1">
      <alignment horizontal="left" vertical="center" wrapText="1"/>
      <protection hidden="1"/>
    </xf>
    <xf numFmtId="0" fontId="63" fillId="3" borderId="6" xfId="0" applyFont="1" applyFill="1" applyBorder="1" applyAlignment="1" applyProtection="1">
      <alignment horizontal="justify" vertical="top" wrapText="1"/>
      <protection hidden="1"/>
    </xf>
    <xf numFmtId="0" fontId="0" fillId="0" borderId="0" xfId="0" applyAlignment="1" applyProtection="1">
      <alignment horizontal="justify" vertical="center" wrapText="1"/>
      <protection hidden="1"/>
    </xf>
    <xf numFmtId="0" fontId="0" fillId="0" borderId="6" xfId="0" applyBorder="1" applyAlignment="1" applyProtection="1">
      <alignment horizontal="justify" vertical="center" wrapText="1"/>
      <protection hidden="1"/>
    </xf>
    <xf numFmtId="0" fontId="0" fillId="0" borderId="50" xfId="0" applyBorder="1" applyAlignment="1" applyProtection="1">
      <alignment horizontal="justify" vertical="center" wrapText="1"/>
      <protection hidden="1"/>
    </xf>
    <xf numFmtId="0" fontId="0" fillId="0" borderId="0" xfId="0" applyAlignment="1" applyProtection="1">
      <alignment horizontal="left" wrapText="1"/>
      <protection hidden="1"/>
    </xf>
    <xf numFmtId="0" fontId="0" fillId="0" borderId="49" xfId="0" applyBorder="1" applyAlignment="1" applyProtection="1">
      <alignment horizontal="justify" vertical="center" wrapText="1"/>
      <protection hidden="1"/>
    </xf>
    <xf numFmtId="0" fontId="0" fillId="0" borderId="51" xfId="0" applyBorder="1" applyAlignment="1" applyProtection="1">
      <alignment horizontal="justify" vertical="center" wrapText="1"/>
      <protection hidden="1"/>
    </xf>
    <xf numFmtId="0" fontId="0" fillId="0" borderId="53" xfId="0" applyBorder="1" applyProtection="1">
      <protection hidden="1"/>
    </xf>
    <xf numFmtId="0" fontId="55" fillId="3" borderId="36" xfId="0" applyFont="1" applyFill="1" applyBorder="1" applyAlignment="1" applyProtection="1">
      <alignment vertical="center" wrapText="1"/>
      <protection hidden="1"/>
    </xf>
    <xf numFmtId="0" fontId="55" fillId="0" borderId="0" xfId="0" applyFont="1" applyAlignment="1" applyProtection="1">
      <alignment horizontal="justify" vertical="center" wrapText="1"/>
      <protection hidden="1"/>
    </xf>
    <xf numFmtId="0" fontId="55" fillId="0" borderId="34" xfId="0" applyFont="1" applyBorder="1" applyAlignment="1" applyProtection="1">
      <alignment horizontal="center" vertical="center"/>
      <protection hidden="1"/>
    </xf>
    <xf numFmtId="0" fontId="63" fillId="3" borderId="34" xfId="0" applyFont="1" applyFill="1" applyBorder="1" applyAlignment="1" applyProtection="1">
      <alignment horizontal="justify" vertical="center"/>
      <protection hidden="1"/>
    </xf>
    <xf numFmtId="0" fontId="0" fillId="0" borderId="36" xfId="0" applyBorder="1" applyAlignment="1" applyProtection="1">
      <alignment wrapText="1"/>
      <protection hidden="1"/>
    </xf>
    <xf numFmtId="0" fontId="63" fillId="0" borderId="53" xfId="0" applyFont="1" applyBorder="1" applyAlignment="1" applyProtection="1">
      <alignment vertical="center" wrapText="1"/>
      <protection hidden="1"/>
    </xf>
    <xf numFmtId="0" fontId="63" fillId="0" borderId="42" xfId="0" applyFont="1" applyBorder="1" applyAlignment="1" applyProtection="1">
      <alignment vertical="center" wrapText="1"/>
      <protection hidden="1"/>
    </xf>
    <xf numFmtId="0" fontId="83" fillId="0" borderId="0" xfId="0" applyFont="1" applyAlignment="1" applyProtection="1">
      <alignment wrapText="1"/>
      <protection hidden="1"/>
    </xf>
    <xf numFmtId="49" fontId="0" fillId="0" borderId="0" xfId="0" applyNumberFormat="1" applyBorder="1" applyAlignment="1" applyProtection="1">
      <alignment horizontal="left" vertical="center"/>
      <protection hidden="1"/>
    </xf>
    <xf numFmtId="0" fontId="0" fillId="0" borderId="0" xfId="0" applyBorder="1"/>
    <xf numFmtId="0" fontId="0" fillId="0" borderId="0" xfId="0" applyBorder="1" applyProtection="1">
      <protection hidden="1"/>
    </xf>
    <xf numFmtId="4" fontId="66" fillId="4" borderId="2" xfId="0" applyNumberFormat="1" applyFont="1" applyFill="1" applyBorder="1" applyAlignment="1" applyProtection="1">
      <alignment horizontal="right" vertical="center" wrapText="1"/>
      <protection hidden="1"/>
    </xf>
    <xf numFmtId="4" fontId="66" fillId="2" borderId="2" xfId="0" applyNumberFormat="1" applyFont="1" applyFill="1" applyBorder="1" applyAlignment="1" applyProtection="1">
      <alignment horizontal="right" vertical="center" wrapText="1"/>
      <protection locked="0"/>
    </xf>
    <xf numFmtId="4" fontId="0" fillId="0" borderId="0" xfId="0" applyNumberFormat="1" applyAlignment="1" applyProtection="1">
      <alignment vertical="center"/>
      <protection hidden="1"/>
    </xf>
    <xf numFmtId="165" fontId="0" fillId="0" borderId="0" xfId="0" applyNumberFormat="1" applyAlignment="1" applyProtection="1">
      <alignment vertical="center"/>
      <protection hidden="1"/>
    </xf>
    <xf numFmtId="165" fontId="66" fillId="2" borderId="10" xfId="0" applyNumberFormat="1" applyFont="1" applyFill="1" applyBorder="1" applyAlignment="1" applyProtection="1">
      <alignment horizontal="right" vertical="center" wrapText="1"/>
      <protection locked="0"/>
    </xf>
    <xf numFmtId="0" fontId="67" fillId="0" borderId="11" xfId="0" applyFont="1" applyBorder="1" applyAlignment="1" applyProtection="1">
      <alignment horizontal="left" vertical="center" wrapText="1"/>
      <protection hidden="1"/>
    </xf>
    <xf numFmtId="0" fontId="0" fillId="0" borderId="6"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Protection="1">
      <protection hidden="1"/>
    </xf>
    <xf numFmtId="0" fontId="0" fillId="0" borderId="23" xfId="0" applyBorder="1" applyProtection="1">
      <protection hidden="1"/>
    </xf>
    <xf numFmtId="0" fontId="0" fillId="0" borderId="0" xfId="0" applyAlignment="1" applyProtection="1">
      <alignment wrapText="1"/>
      <protection hidden="1"/>
    </xf>
    <xf numFmtId="0" fontId="55" fillId="10" borderId="0" xfId="0" applyFont="1" applyFill="1" applyAlignment="1">
      <alignment horizontal="left" wrapText="1"/>
    </xf>
    <xf numFmtId="0" fontId="0" fillId="10" borderId="0" xfId="0" applyFont="1" applyFill="1" applyAlignment="1">
      <alignment horizontal="left" wrapText="1"/>
    </xf>
    <xf numFmtId="0" fontId="55" fillId="0" borderId="0" xfId="0" applyFont="1" applyAlignment="1">
      <alignment horizontal="left" wrapText="1"/>
    </xf>
    <xf numFmtId="0" fontId="0" fillId="0" borderId="0" xfId="0" applyFont="1" applyAlignment="1">
      <alignment horizontal="left" wrapText="1"/>
    </xf>
    <xf numFmtId="0" fontId="0" fillId="0" borderId="46"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46" xfId="0" applyBorder="1" applyAlignment="1" applyProtection="1">
      <alignment horizontal="center" vertical="center" textRotation="90"/>
      <protection hidden="1"/>
    </xf>
    <xf numFmtId="0" fontId="0" fillId="0" borderId="5" xfId="0" applyBorder="1" applyAlignment="1" applyProtection="1">
      <alignment horizontal="center" vertical="center" textRotation="90"/>
      <protection hidden="1"/>
    </xf>
    <xf numFmtId="0" fontId="0" fillId="0" borderId="6" xfId="0" applyBorder="1" applyAlignment="1" applyProtection="1">
      <alignment horizontal="left" vertical="center"/>
      <protection hidden="1"/>
    </xf>
    <xf numFmtId="0" fontId="0" fillId="0" borderId="34"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0" fillId="0" borderId="54"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0" fillId="0" borderId="55" xfId="0" applyBorder="1" applyAlignment="1" applyProtection="1">
      <alignment horizontal="center" vertical="center" wrapText="1"/>
      <protection hidden="1"/>
    </xf>
    <xf numFmtId="0" fontId="0" fillId="0" borderId="56" xfId="0" applyBorder="1" applyAlignment="1" applyProtection="1">
      <alignment horizontal="center" vertical="center" wrapText="1"/>
      <protection hidden="1"/>
    </xf>
    <xf numFmtId="0" fontId="0" fillId="0" borderId="57" xfId="0" applyBorder="1" applyAlignment="1" applyProtection="1">
      <alignment horizontal="left" vertical="center"/>
      <protection hidden="1"/>
    </xf>
    <xf numFmtId="0" fontId="0" fillId="0" borderId="35" xfId="0" applyBorder="1" applyAlignment="1" applyProtection="1">
      <alignment horizontal="left" vertical="center"/>
      <protection hidden="1"/>
    </xf>
    <xf numFmtId="0" fontId="0" fillId="0" borderId="58" xfId="0" applyBorder="1" applyAlignment="1" applyProtection="1">
      <alignment horizontal="left" vertical="center"/>
      <protection hidden="1"/>
    </xf>
    <xf numFmtId="0" fontId="0" fillId="0" borderId="59"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46"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55" fillId="0" borderId="46" xfId="0" applyFont="1" applyBorder="1" applyAlignment="1" applyProtection="1">
      <alignment horizontal="center" vertical="center" wrapText="1"/>
      <protection hidden="1"/>
    </xf>
    <xf numFmtId="0" fontId="55" fillId="0" borderId="36" xfId="0" applyFont="1" applyBorder="1" applyAlignment="1" applyProtection="1">
      <alignment horizontal="center" vertical="center" wrapText="1"/>
      <protection hidden="1"/>
    </xf>
    <xf numFmtId="0" fontId="55" fillId="0" borderId="5" xfId="0" applyFont="1" applyBorder="1" applyAlignment="1" applyProtection="1">
      <alignment horizontal="center" vertical="center" wrapText="1"/>
      <protection hidden="1"/>
    </xf>
    <xf numFmtId="0" fontId="55" fillId="0" borderId="48" xfId="0" applyFont="1" applyBorder="1" applyAlignment="1" applyProtection="1">
      <alignment horizontal="center" vertical="center" wrapText="1"/>
      <protection hidden="1"/>
    </xf>
    <xf numFmtId="0" fontId="55" fillId="0" borderId="45" xfId="0" applyFont="1" applyBorder="1" applyAlignment="1" applyProtection="1">
      <alignment horizontal="center" vertical="center" wrapText="1"/>
      <protection hidden="1"/>
    </xf>
    <xf numFmtId="0" fontId="55" fillId="0" borderId="4" xfId="0" applyFont="1" applyBorder="1" applyAlignment="1" applyProtection="1">
      <alignment horizontal="center" vertical="center" wrapText="1"/>
      <protection hidden="1"/>
    </xf>
    <xf numFmtId="0" fontId="65" fillId="6" borderId="60" xfId="0" applyFont="1" applyFill="1" applyBorder="1" applyAlignment="1" applyProtection="1">
      <alignment horizontal="left" vertical="center"/>
      <protection hidden="1"/>
    </xf>
    <xf numFmtId="0" fontId="65" fillId="0" borderId="61" xfId="0" applyFont="1" applyBorder="1" applyProtection="1">
      <protection hidden="1"/>
    </xf>
    <xf numFmtId="0" fontId="65" fillId="0" borderId="62" xfId="0" applyFont="1" applyBorder="1" applyProtection="1">
      <protection hidden="1"/>
    </xf>
    <xf numFmtId="0" fontId="0" fillId="9" borderId="63" xfId="0" applyFill="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46" xfId="0" applyBorder="1" applyAlignment="1" applyProtection="1">
      <alignment horizontal="center" vertical="center" textRotation="90" wrapText="1"/>
      <protection hidden="1"/>
    </xf>
    <xf numFmtId="0" fontId="0" fillId="0" borderId="64" xfId="0" applyBorder="1" applyAlignment="1" applyProtection="1">
      <alignment horizontal="left" vertical="center" wrapText="1"/>
      <protection hidden="1"/>
    </xf>
    <xf numFmtId="0" fontId="0" fillId="0" borderId="34" xfId="0" applyBorder="1" applyAlignment="1" applyProtection="1">
      <alignment horizontal="left" vertical="center" wrapText="1"/>
      <protection hidden="1"/>
    </xf>
    <xf numFmtId="0" fontId="0" fillId="0" borderId="36" xfId="0" applyBorder="1" applyAlignment="1" applyProtection="1">
      <alignment horizontal="left" vertical="center" wrapText="1"/>
      <protection hidden="1"/>
    </xf>
    <xf numFmtId="0" fontId="0" fillId="0" borderId="65" xfId="0" applyBorder="1" applyAlignment="1" applyProtection="1">
      <alignment horizontal="left" vertical="center" wrapText="1"/>
      <protection hidden="1"/>
    </xf>
    <xf numFmtId="0" fontId="0" fillId="0" borderId="35" xfId="0" applyBorder="1" applyAlignment="1" applyProtection="1">
      <alignment horizontal="left" vertical="center" wrapText="1"/>
      <protection hidden="1"/>
    </xf>
    <xf numFmtId="0" fontId="0" fillId="0" borderId="58" xfId="0" applyBorder="1" applyAlignment="1" applyProtection="1">
      <alignment horizontal="left" vertical="center" wrapText="1"/>
      <protection hidden="1"/>
    </xf>
    <xf numFmtId="0" fontId="0" fillId="0" borderId="64" xfId="0" applyBorder="1" applyAlignment="1" applyProtection="1">
      <alignment horizontal="left" vertical="center"/>
      <protection hidden="1"/>
    </xf>
    <xf numFmtId="0" fontId="0" fillId="0" borderId="47" xfId="0" applyBorder="1" applyAlignment="1" applyProtection="1">
      <alignment horizontal="center" vertical="center" textRotation="90"/>
      <protection hidden="1"/>
    </xf>
    <xf numFmtId="0" fontId="0" fillId="0" borderId="66" xfId="0" applyBorder="1" applyAlignment="1" applyProtection="1">
      <alignment horizontal="center" vertical="center" textRotation="90"/>
      <protection hidden="1"/>
    </xf>
    <xf numFmtId="0" fontId="0" fillId="0" borderId="67" xfId="0" applyBorder="1" applyAlignment="1" applyProtection="1">
      <alignment horizontal="center" vertical="center" textRotation="90"/>
      <protection hidden="1"/>
    </xf>
    <xf numFmtId="0" fontId="0" fillId="0" borderId="49" xfId="0" applyBorder="1" applyAlignment="1" applyProtection="1">
      <alignment horizontal="center" vertical="center" wrapText="1"/>
      <protection hidden="1"/>
    </xf>
    <xf numFmtId="0" fontId="0" fillId="0" borderId="52" xfId="0" applyBorder="1" applyAlignment="1" applyProtection="1">
      <alignment horizontal="center" vertical="center"/>
      <protection hidden="1"/>
    </xf>
    <xf numFmtId="0" fontId="0" fillId="0" borderId="68"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0" fillId="0" borderId="59" xfId="0" applyBorder="1" applyAlignment="1" applyProtection="1">
      <alignment vertical="center"/>
      <protection hidden="1"/>
    </xf>
    <xf numFmtId="0" fontId="0" fillId="0" borderId="58"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horizontal="left" vertical="center" wrapText="1"/>
      <protection hidden="1"/>
    </xf>
    <xf numFmtId="0" fontId="0" fillId="0" borderId="64" xfId="0" applyBorder="1" applyAlignment="1" applyProtection="1">
      <alignment horizontal="center" vertical="center" wrapText="1"/>
      <protection hidden="1"/>
    </xf>
    <xf numFmtId="0" fontId="0" fillId="0" borderId="36" xfId="0"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0" fillId="0" borderId="33" xfId="0" applyBorder="1" applyAlignment="1" applyProtection="1">
      <alignment horizontal="center" vertical="center" textRotation="90" wrapText="1"/>
      <protection hidden="1"/>
    </xf>
    <xf numFmtId="0" fontId="0" fillId="0" borderId="69" xfId="0" applyBorder="1" applyAlignment="1" applyProtection="1">
      <alignment horizontal="center" vertical="center" textRotation="90"/>
      <protection hidden="1"/>
    </xf>
    <xf numFmtId="0" fontId="0" fillId="0" borderId="40" xfId="0" applyBorder="1" applyAlignment="1" applyProtection="1">
      <alignment horizontal="center" vertical="center" textRotation="90"/>
      <protection hidden="1"/>
    </xf>
    <xf numFmtId="0" fontId="0" fillId="0" borderId="36" xfId="0" applyBorder="1" applyAlignment="1" applyProtection="1">
      <alignment horizontal="center" vertical="center" wrapText="1"/>
      <protection hidden="1"/>
    </xf>
    <xf numFmtId="0" fontId="57" fillId="0" borderId="0" xfId="0" applyFont="1"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0" fillId="0" borderId="33" xfId="0" applyBorder="1" applyAlignment="1" applyProtection="1">
      <alignment horizontal="left"/>
      <protection hidden="1"/>
    </xf>
    <xf numFmtId="0" fontId="0" fillId="0" borderId="46" xfId="0" applyBorder="1" applyAlignment="1" applyProtection="1">
      <alignment vertical="center" wrapText="1"/>
      <protection hidden="1"/>
    </xf>
    <xf numFmtId="0" fontId="0" fillId="0" borderId="36"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64" xfId="0" applyBorder="1" applyAlignment="1" applyProtection="1">
      <alignment vertical="center" wrapText="1"/>
      <protection hidden="1"/>
    </xf>
    <xf numFmtId="0" fontId="0" fillId="0" borderId="34" xfId="0" applyBorder="1" applyAlignment="1" applyProtection="1">
      <alignment vertical="center" wrapText="1"/>
      <protection hidden="1"/>
    </xf>
    <xf numFmtId="0" fontId="0" fillId="0" borderId="6" xfId="0" applyBorder="1" applyAlignment="1" applyProtection="1">
      <alignment vertical="center" wrapText="1"/>
      <protection hidden="1"/>
    </xf>
    <xf numFmtId="0" fontId="65" fillId="2" borderId="2" xfId="0" applyFont="1" applyFill="1" applyBorder="1" applyAlignment="1" applyProtection="1">
      <alignment horizontal="left" vertical="center" wrapText="1"/>
      <protection locked="0"/>
    </xf>
    <xf numFmtId="0" fontId="65" fillId="0" borderId="2" xfId="0" applyFont="1" applyBorder="1" applyAlignment="1" applyProtection="1">
      <alignment horizontal="left" vertical="center" wrapText="1"/>
      <protection locked="0"/>
    </xf>
    <xf numFmtId="0" fontId="0" fillId="0" borderId="70" xfId="0" applyBorder="1" applyAlignment="1" applyProtection="1">
      <alignment horizontal="left" vertical="center" wrapText="1"/>
      <protection hidden="1"/>
    </xf>
    <xf numFmtId="0" fontId="0" fillId="0" borderId="47" xfId="0" applyBorder="1" applyAlignment="1" applyProtection="1">
      <alignment horizontal="left" vertical="center"/>
      <protection hidden="1"/>
    </xf>
    <xf numFmtId="0" fontId="0" fillId="0" borderId="70" xfId="0" applyBorder="1" applyAlignment="1" applyProtection="1">
      <alignment horizontal="left" vertical="center"/>
      <protection hidden="1"/>
    </xf>
    <xf numFmtId="3" fontId="65" fillId="2" borderId="9" xfId="0" applyNumberFormat="1" applyFont="1" applyFill="1"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2" xfId="0" applyBorder="1" applyAlignment="1" applyProtection="1">
      <alignment horizontal="left" vertical="center" wrapText="1"/>
      <protection hidden="1"/>
    </xf>
    <xf numFmtId="0" fontId="0" fillId="0" borderId="3" xfId="0" applyBorder="1" applyAlignment="1" applyProtection="1">
      <alignment wrapText="1"/>
      <protection hidden="1"/>
    </xf>
    <xf numFmtId="0" fontId="0" fillId="0" borderId="45" xfId="0" applyBorder="1" applyAlignment="1" applyProtection="1">
      <alignment wrapText="1"/>
      <protection hidden="1"/>
    </xf>
    <xf numFmtId="1" fontId="66" fillId="2" borderId="63" xfId="0" applyNumberFormat="1" applyFont="1" applyFill="1" applyBorder="1" applyAlignment="1" applyProtection="1">
      <alignment horizontal="right" vertical="center"/>
      <protection locked="0"/>
    </xf>
    <xf numFmtId="0" fontId="66" fillId="0" borderId="30" xfId="0" applyFont="1" applyBorder="1" applyAlignment="1" applyProtection="1">
      <alignment horizontal="right" vertical="center"/>
      <protection locked="0"/>
    </xf>
    <xf numFmtId="0" fontId="76" fillId="0" borderId="61" xfId="0" applyFont="1" applyBorder="1" applyAlignment="1" applyProtection="1">
      <alignment horizontal="left" vertical="center" wrapText="1"/>
      <protection hidden="1"/>
    </xf>
    <xf numFmtId="0" fontId="0" fillId="0" borderId="61" xfId="0" applyBorder="1" applyAlignment="1" applyProtection="1">
      <alignment horizontal="left" vertical="center" wrapText="1"/>
      <protection hidden="1"/>
    </xf>
    <xf numFmtId="0" fontId="18" fillId="0" borderId="73" xfId="1" applyFont="1" applyBorder="1" applyAlignment="1" applyProtection="1">
      <alignment horizontal="left" vertical="center" wrapText="1"/>
      <protection hidden="1"/>
    </xf>
    <xf numFmtId="0" fontId="57" fillId="0" borderId="73" xfId="0" applyFont="1" applyBorder="1" applyAlignment="1" applyProtection="1">
      <alignment horizontal="left" vertical="center" wrapText="1"/>
      <protection hidden="1"/>
    </xf>
    <xf numFmtId="0" fontId="0" fillId="0" borderId="60" xfId="0" applyBorder="1" applyAlignment="1" applyProtection="1">
      <alignment horizontal="left" vertical="center"/>
      <protection hidden="1"/>
    </xf>
    <xf numFmtId="0" fontId="0" fillId="0" borderId="61" xfId="0" applyBorder="1" applyAlignment="1" applyProtection="1">
      <alignment horizontal="left" vertical="center"/>
      <protection hidden="1"/>
    </xf>
    <xf numFmtId="0" fontId="0" fillId="0" borderId="62" xfId="0" applyBorder="1" applyAlignment="1" applyProtection="1">
      <alignment horizontal="left" vertical="center"/>
      <protection hidden="1"/>
    </xf>
    <xf numFmtId="0" fontId="0" fillId="0" borderId="47" xfId="0" applyBorder="1" applyAlignment="1" applyProtection="1">
      <alignment vertical="center" textRotation="90" wrapText="1"/>
      <protection hidden="1"/>
    </xf>
    <xf numFmtId="0" fontId="0" fillId="0" borderId="70" xfId="0" applyBorder="1" applyAlignment="1" applyProtection="1">
      <alignment vertical="center" textRotation="90" wrapText="1"/>
      <protection hidden="1"/>
    </xf>
    <xf numFmtId="0" fontId="97" fillId="0" borderId="0" xfId="0" applyFont="1" applyAlignment="1" applyProtection="1">
      <alignment horizontal="left" vertical="center"/>
      <protection hidden="1"/>
    </xf>
    <xf numFmtId="0" fontId="98" fillId="0" borderId="0" xfId="0" applyFont="1" applyAlignment="1" applyProtection="1">
      <alignment horizontal="left"/>
      <protection hidden="1"/>
    </xf>
    <xf numFmtId="0" fontId="55" fillId="5" borderId="73" xfId="0" applyFont="1" applyFill="1" applyBorder="1" applyAlignment="1" applyProtection="1">
      <alignment horizontal="left" vertical="center"/>
      <protection hidden="1"/>
    </xf>
    <xf numFmtId="0" fontId="0" fillId="5" borderId="73" xfId="0" applyFill="1" applyBorder="1" applyAlignment="1" applyProtection="1">
      <alignment horizontal="left" vertical="center"/>
      <protection hidden="1"/>
    </xf>
    <xf numFmtId="0" fontId="0" fillId="0" borderId="59"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0" fillId="0" borderId="46" xfId="0" applyBorder="1" applyAlignment="1" applyProtection="1">
      <alignment vertical="center"/>
      <protection hidden="1"/>
    </xf>
    <xf numFmtId="0" fontId="0" fillId="0" borderId="36" xfId="0" applyBorder="1" applyAlignment="1" applyProtection="1">
      <alignment vertical="center"/>
      <protection hidden="1"/>
    </xf>
    <xf numFmtId="0" fontId="0" fillId="0" borderId="5" xfId="0" applyBorder="1" applyAlignment="1" applyProtection="1">
      <alignment vertical="center"/>
      <protection hidden="1"/>
    </xf>
    <xf numFmtId="0" fontId="0" fillId="0" borderId="66" xfId="0" applyBorder="1" applyAlignment="1" applyProtection="1">
      <alignment vertical="center" textRotation="90" wrapText="1"/>
      <protection hidden="1"/>
    </xf>
    <xf numFmtId="0" fontId="0" fillId="0" borderId="59" xfId="0" applyBorder="1" applyAlignment="1" applyProtection="1">
      <alignment vertical="center" wrapText="1"/>
      <protection hidden="1"/>
    </xf>
    <xf numFmtId="0" fontId="0" fillId="0" borderId="58" xfId="0" applyBorder="1" applyAlignment="1" applyProtection="1">
      <alignment vertical="center" wrapText="1"/>
      <protection hidden="1"/>
    </xf>
    <xf numFmtId="0" fontId="0" fillId="0" borderId="7" xfId="0" applyBorder="1" applyAlignment="1" applyProtection="1">
      <alignment vertical="center" wrapText="1"/>
      <protection hidden="1"/>
    </xf>
    <xf numFmtId="49" fontId="66" fillId="2" borderId="74" xfId="0" applyNumberFormat="1" applyFont="1" applyFill="1" applyBorder="1" applyAlignment="1" applyProtection="1">
      <alignment horizontal="left" vertical="center"/>
      <protection locked="0"/>
    </xf>
    <xf numFmtId="49" fontId="66" fillId="2" borderId="75" xfId="0" applyNumberFormat="1" applyFont="1" applyFill="1" applyBorder="1" applyAlignment="1" applyProtection="1">
      <alignment horizontal="left" vertical="center"/>
      <protection locked="0"/>
    </xf>
    <xf numFmtId="0" fontId="0" fillId="0" borderId="48"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3" fontId="66" fillId="2" borderId="57" xfId="0" applyNumberFormat="1" applyFont="1" applyFill="1" applyBorder="1" applyAlignment="1" applyProtection="1">
      <alignment horizontal="right" vertical="center"/>
      <protection locked="0"/>
    </xf>
    <xf numFmtId="3" fontId="66" fillId="2" borderId="76" xfId="0" applyNumberFormat="1" applyFont="1" applyFill="1" applyBorder="1" applyAlignment="1" applyProtection="1">
      <alignment horizontal="right" vertical="center"/>
      <protection locked="0"/>
    </xf>
    <xf numFmtId="164" fontId="66" fillId="2" borderId="6" xfId="0" applyNumberFormat="1" applyFont="1" applyFill="1" applyBorder="1" applyAlignment="1" applyProtection="1">
      <alignment horizontal="left" vertical="center"/>
      <protection locked="0"/>
    </xf>
    <xf numFmtId="164" fontId="66" fillId="2" borderId="37"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67" fillId="0" borderId="11" xfId="0" applyFont="1" applyBorder="1" applyAlignment="1" applyProtection="1">
      <alignment horizontal="left" vertical="center" wrapText="1"/>
      <protection hidden="1"/>
    </xf>
    <xf numFmtId="0" fontId="99" fillId="0" borderId="49" xfId="0" applyFont="1" applyBorder="1" applyAlignment="1" applyProtection="1">
      <alignment horizontal="left"/>
      <protection hidden="1"/>
    </xf>
    <xf numFmtId="0" fontId="0" fillId="0" borderId="21" xfId="0" applyBorder="1" applyAlignment="1" applyProtection="1">
      <alignment horizontal="left"/>
      <protection hidden="1"/>
    </xf>
    <xf numFmtId="0" fontId="0" fillId="0" borderId="51" xfId="0" applyBorder="1" applyAlignment="1" applyProtection="1">
      <alignment horizontal="left"/>
      <protection hidden="1"/>
    </xf>
    <xf numFmtId="0" fontId="0" fillId="0" borderId="23" xfId="0" applyBorder="1" applyAlignment="1" applyProtection="1">
      <alignment horizontal="left"/>
      <protection hidden="1"/>
    </xf>
    <xf numFmtId="0" fontId="69" fillId="0" borderId="52"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49" fontId="59" fillId="0" borderId="9" xfId="0" applyNumberFormat="1" applyFont="1" applyBorder="1" applyAlignment="1" applyProtection="1">
      <alignment horizontal="center" vertical="center"/>
      <protection hidden="1"/>
    </xf>
    <xf numFmtId="0" fontId="0" fillId="0" borderId="71" xfId="0" applyBorder="1" applyAlignment="1" applyProtection="1">
      <alignment horizontal="center" vertical="center"/>
      <protection hidden="1"/>
    </xf>
    <xf numFmtId="0" fontId="82" fillId="0" borderId="50" xfId="0" applyFont="1" applyBorder="1" applyAlignment="1" applyProtection="1">
      <alignment horizontal="left"/>
      <protection hidden="1"/>
    </xf>
    <xf numFmtId="0" fontId="82" fillId="0" borderId="0" xfId="0" applyFont="1" applyAlignment="1" applyProtection="1">
      <alignment horizontal="left"/>
      <protection hidden="1"/>
    </xf>
    <xf numFmtId="0" fontId="82" fillId="0" borderId="68" xfId="0" applyFont="1" applyBorder="1" applyAlignment="1" applyProtection="1">
      <alignment horizontal="left"/>
      <protection hidden="1"/>
    </xf>
    <xf numFmtId="0" fontId="82" fillId="0" borderId="73" xfId="0" applyFont="1" applyBorder="1" applyAlignment="1" applyProtection="1">
      <alignment horizontal="left"/>
      <protection hidden="1"/>
    </xf>
    <xf numFmtId="0" fontId="57" fillId="0" borderId="0" xfId="0" applyFont="1" applyAlignment="1" applyProtection="1">
      <alignment horizontal="left"/>
      <protection hidden="1"/>
    </xf>
    <xf numFmtId="0" fontId="57" fillId="0" borderId="73" xfId="0" applyFont="1" applyBorder="1" applyAlignment="1" applyProtection="1">
      <alignment horizontal="left"/>
      <protection hidden="1"/>
    </xf>
    <xf numFmtId="0" fontId="59" fillId="0" borderId="9" xfId="0" applyFont="1" applyBorder="1" applyAlignment="1" applyProtection="1">
      <alignment horizontal="center" vertical="center"/>
      <protection hidden="1"/>
    </xf>
    <xf numFmtId="0" fontId="73" fillId="0" borderId="77" xfId="0" applyFont="1" applyBorder="1" applyAlignment="1" applyProtection="1">
      <alignment horizontal="center" vertical="center"/>
      <protection hidden="1"/>
    </xf>
    <xf numFmtId="0" fontId="73" fillId="0" borderId="78" xfId="0" applyFont="1" applyBorder="1" applyAlignment="1" applyProtection="1">
      <alignment horizontal="center" vertical="center"/>
      <protection hidden="1"/>
    </xf>
    <xf numFmtId="0" fontId="99" fillId="0" borderId="6" xfId="0" applyFont="1" applyBorder="1" applyAlignment="1" applyProtection="1">
      <alignment horizontal="left"/>
      <protection hidden="1"/>
    </xf>
    <xf numFmtId="0" fontId="0" fillId="0" borderId="34" xfId="0" applyBorder="1" applyAlignment="1" applyProtection="1">
      <alignment horizontal="left"/>
      <protection hidden="1"/>
    </xf>
    <xf numFmtId="3" fontId="83" fillId="0" borderId="5" xfId="0" applyNumberFormat="1" applyFont="1" applyBorder="1" applyAlignment="1" applyProtection="1">
      <alignment horizontal="right" vertical="center"/>
      <protection hidden="1"/>
    </xf>
    <xf numFmtId="3" fontId="67" fillId="0" borderId="5" xfId="0" applyNumberFormat="1" applyFont="1" applyBorder="1" applyAlignment="1" applyProtection="1">
      <alignment horizontal="right" vertical="center"/>
      <protection hidden="1"/>
    </xf>
    <xf numFmtId="3" fontId="67" fillId="0" borderId="2" xfId="0" applyNumberFormat="1" applyFont="1" applyBorder="1" applyAlignment="1" applyProtection="1">
      <alignment horizontal="right" vertical="center"/>
      <protection hidden="1"/>
    </xf>
    <xf numFmtId="164" fontId="72" fillId="0" borderId="5" xfId="0" applyNumberFormat="1" applyFont="1" applyBorder="1" applyAlignment="1" applyProtection="1">
      <alignment horizontal="center" vertical="center"/>
      <protection hidden="1"/>
    </xf>
    <xf numFmtId="164" fontId="57" fillId="0" borderId="5" xfId="0" applyNumberFormat="1" applyFont="1" applyBorder="1" applyAlignment="1" applyProtection="1">
      <alignment horizontal="center" vertical="center"/>
      <protection hidden="1"/>
    </xf>
    <xf numFmtId="0" fontId="99" fillId="0" borderId="5" xfId="0" applyFont="1" applyBorder="1" applyProtection="1">
      <protection hidden="1"/>
    </xf>
    <xf numFmtId="0" fontId="0" fillId="0" borderId="5" xfId="0" applyBorder="1" applyProtection="1">
      <protection hidden="1"/>
    </xf>
    <xf numFmtId="0" fontId="82" fillId="0" borderId="59" xfId="0" applyFont="1" applyBorder="1" applyAlignment="1" applyProtection="1">
      <alignment vertical="center" wrapText="1"/>
      <protection hidden="1"/>
    </xf>
    <xf numFmtId="0" fontId="82" fillId="0" borderId="32" xfId="0" applyFont="1" applyBorder="1" applyAlignment="1" applyProtection="1">
      <alignment vertical="center"/>
      <protection hidden="1"/>
    </xf>
    <xf numFmtId="0" fontId="0" fillId="0" borderId="32" xfId="0" applyBorder="1" applyAlignment="1" applyProtection="1">
      <alignment vertical="center"/>
      <protection hidden="1"/>
    </xf>
    <xf numFmtId="164" fontId="69" fillId="0" borderId="4" xfId="0" applyNumberFormat="1" applyFont="1" applyBorder="1" applyAlignment="1" applyProtection="1">
      <alignment horizontal="center" vertical="center"/>
      <protection hidden="1"/>
    </xf>
    <xf numFmtId="0" fontId="55" fillId="0" borderId="4" xfId="0" applyFont="1" applyBorder="1" applyAlignment="1" applyProtection="1">
      <alignment horizontal="center" vertical="center"/>
      <protection hidden="1"/>
    </xf>
    <xf numFmtId="3" fontId="100" fillId="0" borderId="4" xfId="0" applyNumberFormat="1" applyFont="1" applyBorder="1" applyAlignment="1" applyProtection="1">
      <alignment horizontal="center" vertical="center"/>
      <protection hidden="1"/>
    </xf>
    <xf numFmtId="0" fontId="100" fillId="0" borderId="4" xfId="0" applyFont="1" applyBorder="1" applyAlignment="1" applyProtection="1">
      <alignment horizontal="center" vertical="center"/>
      <protection hidden="1"/>
    </xf>
    <xf numFmtId="0" fontId="100" fillId="0" borderId="1" xfId="0" applyFont="1" applyBorder="1" applyAlignment="1" applyProtection="1">
      <alignment horizontal="center" vertical="center"/>
      <protection hidden="1"/>
    </xf>
    <xf numFmtId="0" fontId="99" fillId="0" borderId="48"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01" fillId="0" borderId="0" xfId="0" applyFont="1" applyAlignment="1" applyProtection="1">
      <alignment vertical="center"/>
      <protection hidden="1"/>
    </xf>
    <xf numFmtId="0" fontId="102" fillId="0" borderId="0" xfId="0" applyFont="1" applyProtection="1">
      <protection hidden="1"/>
    </xf>
    <xf numFmtId="0" fontId="82" fillId="0" borderId="0" xfId="0" applyFont="1" applyProtection="1">
      <protection hidden="1"/>
    </xf>
    <xf numFmtId="0" fontId="99" fillId="0" borderId="39" xfId="0" applyFont="1" applyBorder="1" applyAlignment="1" applyProtection="1">
      <alignment horizontal="center" vertical="center" textRotation="90" wrapText="1"/>
      <protection hidden="1"/>
    </xf>
    <xf numFmtId="0" fontId="82" fillId="0" borderId="32" xfId="0" applyFont="1" applyBorder="1" applyAlignment="1" applyProtection="1">
      <alignment horizontal="center" vertical="center" textRotation="90" wrapText="1"/>
      <protection hidden="1"/>
    </xf>
    <xf numFmtId="0" fontId="82" fillId="0" borderId="79" xfId="0" applyFont="1" applyBorder="1" applyAlignment="1" applyProtection="1">
      <alignment horizontal="center" vertical="center" textRotation="90" wrapText="1"/>
      <protection hidden="1"/>
    </xf>
    <xf numFmtId="0" fontId="82" fillId="0" borderId="0" xfId="0" applyFont="1" applyAlignment="1" applyProtection="1">
      <alignment horizontal="center" vertical="center" textRotation="90" wrapText="1"/>
      <protection hidden="1"/>
    </xf>
    <xf numFmtId="0" fontId="82" fillId="0" borderId="79" xfId="0" applyFont="1" applyBorder="1" applyAlignment="1" applyProtection="1">
      <alignment horizontal="center"/>
      <protection hidden="1"/>
    </xf>
    <xf numFmtId="0" fontId="82" fillId="0" borderId="0" xfId="0" applyFont="1" applyAlignment="1" applyProtection="1">
      <alignment horizontal="center"/>
      <protection hidden="1"/>
    </xf>
    <xf numFmtId="0" fontId="82" fillId="0" borderId="55" xfId="0" applyFont="1" applyBorder="1" applyAlignment="1" applyProtection="1">
      <alignment horizontal="center"/>
      <protection hidden="1"/>
    </xf>
    <xf numFmtId="0" fontId="82" fillId="0" borderId="73" xfId="0" applyFont="1" applyBorder="1" applyAlignment="1" applyProtection="1">
      <alignment horizontal="center"/>
      <protection hidden="1"/>
    </xf>
    <xf numFmtId="0" fontId="78" fillId="0" borderId="0" xfId="0" applyFont="1" applyAlignment="1" applyProtection="1">
      <alignment vertical="center"/>
      <protection hidden="1"/>
    </xf>
    <xf numFmtId="1" fontId="71" fillId="0" borderId="0" xfId="0" applyNumberFormat="1" applyFont="1" applyAlignment="1" applyProtection="1">
      <alignment horizontal="center" vertical="center"/>
      <protection hidden="1"/>
    </xf>
    <xf numFmtId="3" fontId="71" fillId="0" borderId="0" xfId="0" applyNumberFormat="1" applyFont="1" applyAlignment="1" applyProtection="1">
      <alignment horizontal="center" vertical="center"/>
      <protection hidden="1"/>
    </xf>
    <xf numFmtId="0" fontId="71" fillId="0" borderId="0" xfId="0" applyFont="1" applyAlignment="1" applyProtection="1">
      <alignment horizontal="center" vertical="center"/>
      <protection hidden="1"/>
    </xf>
    <xf numFmtId="0" fontId="84" fillId="0" borderId="23" xfId="0" applyFont="1" applyBorder="1" applyAlignment="1" applyProtection="1">
      <alignment horizontal="left" vertical="center" wrapText="1"/>
      <protection hidden="1"/>
    </xf>
    <xf numFmtId="0" fontId="0" fillId="0" borderId="23" xfId="0" applyBorder="1" applyProtection="1">
      <protection hidden="1"/>
    </xf>
    <xf numFmtId="0" fontId="0" fillId="0" borderId="0" xfId="0" applyProtection="1">
      <protection hidden="1"/>
    </xf>
    <xf numFmtId="0" fontId="103" fillId="0" borderId="0" xfId="0" applyFont="1" applyAlignment="1" applyProtection="1">
      <alignment vertical="center" wrapText="1"/>
      <protection hidden="1"/>
    </xf>
    <xf numFmtId="3" fontId="71" fillId="0" borderId="32" xfId="0" applyNumberFormat="1" applyFont="1" applyBorder="1" applyAlignment="1" applyProtection="1">
      <alignment horizontal="center" vertical="center"/>
      <protection hidden="1"/>
    </xf>
    <xf numFmtId="0" fontId="104" fillId="0" borderId="64" xfId="0" applyFont="1" applyBorder="1" applyAlignment="1" applyProtection="1">
      <alignment horizontal="left" vertical="center"/>
      <protection hidden="1"/>
    </xf>
    <xf numFmtId="0" fontId="104" fillId="0" borderId="34" xfId="0" applyFont="1" applyBorder="1" applyAlignment="1" applyProtection="1">
      <alignment horizontal="left" vertical="center"/>
      <protection hidden="1"/>
    </xf>
    <xf numFmtId="0" fontId="104" fillId="0" borderId="36" xfId="0" applyFont="1" applyBorder="1" applyAlignment="1" applyProtection="1">
      <alignment horizontal="left" vertical="center"/>
      <protection hidden="1"/>
    </xf>
    <xf numFmtId="49" fontId="83" fillId="0" borderId="6" xfId="0" applyNumberFormat="1" applyFont="1" applyBorder="1" applyAlignment="1" applyProtection="1">
      <alignment horizontal="center" vertical="center"/>
      <protection hidden="1"/>
    </xf>
    <xf numFmtId="0" fontId="71" fillId="0" borderId="36" xfId="0" applyFont="1" applyBorder="1" applyAlignment="1" applyProtection="1">
      <alignment horizontal="center" vertical="center"/>
      <protection hidden="1"/>
    </xf>
    <xf numFmtId="0" fontId="71" fillId="0" borderId="6" xfId="0" applyFont="1" applyBorder="1" applyAlignment="1" applyProtection="1">
      <alignment horizontal="center" vertical="center"/>
      <protection hidden="1"/>
    </xf>
    <xf numFmtId="0" fontId="71" fillId="0" borderId="34" xfId="0" applyFont="1" applyBorder="1" applyAlignment="1" applyProtection="1">
      <alignment horizontal="center" vertical="center"/>
      <protection hidden="1"/>
    </xf>
    <xf numFmtId="3" fontId="71" fillId="0" borderId="6" xfId="0" applyNumberFormat="1" applyFont="1" applyBorder="1" applyAlignment="1" applyProtection="1">
      <alignment horizontal="center" vertical="center"/>
      <protection hidden="1"/>
    </xf>
    <xf numFmtId="3" fontId="71" fillId="0" borderId="34" xfId="0" applyNumberFormat="1" applyFont="1" applyBorder="1" applyAlignment="1" applyProtection="1">
      <alignment horizontal="center" vertical="center"/>
      <protection hidden="1"/>
    </xf>
    <xf numFmtId="3" fontId="71" fillId="0" borderId="36" xfId="0" applyNumberFormat="1" applyFont="1" applyBorder="1" applyAlignment="1" applyProtection="1">
      <alignment horizontal="center" vertical="center"/>
      <protection hidden="1"/>
    </xf>
    <xf numFmtId="3" fontId="71" fillId="0" borderId="5" xfId="0" applyNumberFormat="1"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0" fillId="0" borderId="79" xfId="0" applyBorder="1" applyProtection="1">
      <protection hidden="1"/>
    </xf>
    <xf numFmtId="0" fontId="0" fillId="0" borderId="38" xfId="0" applyBorder="1" applyProtection="1">
      <protection hidden="1"/>
    </xf>
    <xf numFmtId="0" fontId="0" fillId="0" borderId="55" xfId="0" applyBorder="1" applyProtection="1">
      <protection hidden="1"/>
    </xf>
    <xf numFmtId="0" fontId="0" fillId="0" borderId="73" xfId="0" applyBorder="1" applyProtection="1">
      <protection hidden="1"/>
    </xf>
    <xf numFmtId="0" fontId="0" fillId="0" borderId="80" xfId="0" applyBorder="1" applyProtection="1">
      <protection hidden="1"/>
    </xf>
    <xf numFmtId="0" fontId="72" fillId="0" borderId="79" xfId="0" applyFont="1" applyBorder="1" applyAlignment="1" applyProtection="1">
      <alignment horizontal="left" vertical="top" wrapText="1"/>
      <protection hidden="1"/>
    </xf>
    <xf numFmtId="0" fontId="57" fillId="0" borderId="0" xfId="0" applyFont="1" applyProtection="1">
      <protection hidden="1"/>
    </xf>
    <xf numFmtId="0" fontId="57" fillId="0" borderId="55" xfId="0" applyFont="1" applyBorder="1" applyProtection="1">
      <protection hidden="1"/>
    </xf>
    <xf numFmtId="0" fontId="57" fillId="0" borderId="73" xfId="0" applyFont="1" applyBorder="1" applyProtection="1">
      <protection hidden="1"/>
    </xf>
    <xf numFmtId="0" fontId="67" fillId="0" borderId="0" xfId="0" applyFont="1" applyProtection="1">
      <protection locked="0"/>
    </xf>
    <xf numFmtId="0" fontId="67" fillId="0" borderId="38" xfId="0" applyFont="1" applyBorder="1" applyProtection="1">
      <protection locked="0"/>
    </xf>
    <xf numFmtId="0" fontId="67" fillId="0" borderId="73" xfId="0" applyFont="1" applyBorder="1" applyProtection="1">
      <protection locked="0"/>
    </xf>
    <xf numFmtId="0" fontId="67" fillId="0" borderId="80" xfId="0" applyFont="1" applyBorder="1" applyProtection="1">
      <protection locked="0"/>
    </xf>
    <xf numFmtId="0" fontId="72" fillId="0" borderId="55" xfId="0" applyFont="1" applyBorder="1" applyAlignment="1" applyProtection="1">
      <alignment horizontal="left" vertical="center"/>
      <protection hidden="1"/>
    </xf>
    <xf numFmtId="0" fontId="70" fillId="0" borderId="73" xfId="0" applyFont="1" applyBorder="1" applyAlignment="1" applyProtection="1">
      <alignment horizontal="left" vertical="center"/>
      <protection hidden="1"/>
    </xf>
    <xf numFmtId="0" fontId="58" fillId="0" borderId="73" xfId="1" applyNumberFormat="1" applyFont="1" applyBorder="1" applyAlignment="1" applyProtection="1">
      <alignment horizontal="left" vertical="center"/>
      <protection locked="0"/>
    </xf>
    <xf numFmtId="0" fontId="105" fillId="0" borderId="73" xfId="0" applyFont="1" applyBorder="1" applyAlignment="1" applyProtection="1">
      <alignment horizontal="left" vertical="center"/>
      <protection locked="0"/>
    </xf>
    <xf numFmtId="0" fontId="105" fillId="0" borderId="80" xfId="0" applyFont="1" applyBorder="1" applyAlignment="1" applyProtection="1">
      <alignment horizontal="left" vertical="center"/>
      <protection locked="0"/>
    </xf>
    <xf numFmtId="0" fontId="72" fillId="0" borderId="39" xfId="0" applyFont="1" applyBorder="1" applyAlignment="1" applyProtection="1">
      <alignment horizontal="left" vertical="center"/>
      <protection hidden="1"/>
    </xf>
    <xf numFmtId="0" fontId="57" fillId="0" borderId="32" xfId="0" applyFont="1" applyBorder="1" applyAlignment="1" applyProtection="1">
      <alignment horizontal="left" vertical="center"/>
      <protection hidden="1"/>
    </xf>
    <xf numFmtId="0" fontId="57" fillId="0" borderId="81" xfId="0" applyFont="1" applyBorder="1" applyAlignment="1" applyProtection="1">
      <alignment horizontal="left" vertical="center"/>
      <protection hidden="1"/>
    </xf>
    <xf numFmtId="0" fontId="72" fillId="0" borderId="39" xfId="0" applyFont="1" applyBorder="1" applyAlignment="1" applyProtection="1">
      <alignment horizontal="left" vertical="top"/>
      <protection hidden="1"/>
    </xf>
    <xf numFmtId="0" fontId="72" fillId="0" borderId="32" xfId="0" applyFont="1" applyBorder="1" applyAlignment="1" applyProtection="1">
      <alignment horizontal="left" vertical="top"/>
      <protection hidden="1"/>
    </xf>
    <xf numFmtId="0" fontId="72" fillId="0" borderId="81" xfId="0" applyFont="1" applyBorder="1" applyAlignment="1" applyProtection="1">
      <alignment horizontal="left" vertical="top"/>
      <protection hidden="1"/>
    </xf>
    <xf numFmtId="0" fontId="72" fillId="0" borderId="79" xfId="0" applyFont="1" applyBorder="1" applyAlignment="1" applyProtection="1">
      <alignment horizontal="left" vertical="top"/>
      <protection hidden="1"/>
    </xf>
    <xf numFmtId="0" fontId="72" fillId="0" borderId="0" xfId="0" applyFont="1" applyAlignment="1" applyProtection="1">
      <alignment horizontal="left" vertical="top"/>
      <protection hidden="1"/>
    </xf>
    <xf numFmtId="0" fontId="72" fillId="0" borderId="38" xfId="0" applyFont="1" applyBorder="1" applyAlignment="1" applyProtection="1">
      <alignment horizontal="left" vertical="top"/>
      <protection hidden="1"/>
    </xf>
    <xf numFmtId="14" fontId="106" fillId="0" borderId="79" xfId="0" applyNumberFormat="1" applyFont="1" applyBorder="1" applyAlignment="1" applyProtection="1">
      <alignment horizontal="center" vertical="center"/>
      <protection locked="0"/>
    </xf>
    <xf numFmtId="0" fontId="0" fillId="0" borderId="0" xfId="0" applyProtection="1">
      <protection locked="0"/>
    </xf>
    <xf numFmtId="0" fontId="0" fillId="0" borderId="38" xfId="0" applyBorder="1" applyProtection="1">
      <protection locked="0"/>
    </xf>
    <xf numFmtId="0" fontId="0" fillId="0" borderId="79" xfId="0" applyBorder="1" applyProtection="1">
      <protection locked="0"/>
    </xf>
    <xf numFmtId="0" fontId="72" fillId="0" borderId="79" xfId="0" applyFont="1" applyBorder="1" applyAlignment="1" applyProtection="1">
      <alignment horizontal="left" vertical="center" wrapText="1"/>
      <protection hidden="1"/>
    </xf>
    <xf numFmtId="0" fontId="70" fillId="0" borderId="0" xfId="0" applyFont="1" applyAlignment="1" applyProtection="1">
      <alignment horizontal="left" vertical="center"/>
      <protection hidden="1"/>
    </xf>
    <xf numFmtId="0" fontId="57" fillId="0" borderId="79" xfId="0" applyFont="1" applyBorder="1" applyAlignment="1" applyProtection="1">
      <alignment horizontal="left" vertical="center"/>
      <protection hidden="1"/>
    </xf>
    <xf numFmtId="0" fontId="57" fillId="0" borderId="0" xfId="0" applyFont="1" applyAlignment="1" applyProtection="1">
      <alignment horizontal="left" vertical="center"/>
      <protection hidden="1"/>
    </xf>
    <xf numFmtId="0" fontId="105" fillId="0" borderId="0" xfId="0" applyFont="1" applyAlignment="1" applyProtection="1">
      <alignment horizontal="left" vertical="center"/>
      <protection locked="0"/>
    </xf>
    <xf numFmtId="0" fontId="105" fillId="0" borderId="38" xfId="0" applyFont="1" applyBorder="1" applyAlignment="1" applyProtection="1">
      <alignment horizontal="left" vertical="center"/>
      <protection locked="0"/>
    </xf>
    <xf numFmtId="0" fontId="76" fillId="0" borderId="0" xfId="0" applyFont="1" applyAlignment="1" applyProtection="1">
      <alignment horizontal="left" vertical="center"/>
      <protection locked="0"/>
    </xf>
    <xf numFmtId="0" fontId="76" fillId="0" borderId="38" xfId="0" applyFont="1" applyBorder="1" applyAlignment="1" applyProtection="1">
      <alignment horizontal="left" vertical="center"/>
      <protection locked="0"/>
    </xf>
    <xf numFmtId="0" fontId="107" fillId="0" borderId="0" xfId="0" applyFont="1" applyAlignment="1" applyProtection="1">
      <alignment horizontal="left"/>
      <protection hidden="1"/>
    </xf>
    <xf numFmtId="0" fontId="77" fillId="0" borderId="34" xfId="0" applyFont="1" applyBorder="1" applyAlignment="1" applyProtection="1">
      <alignment horizontal="left" vertical="center"/>
      <protection hidden="1"/>
    </xf>
    <xf numFmtId="0" fontId="77" fillId="0" borderId="36" xfId="0" applyFont="1" applyBorder="1" applyAlignment="1" applyProtection="1">
      <alignment horizontal="left" vertical="center"/>
      <protection hidden="1"/>
    </xf>
    <xf numFmtId="0" fontId="83" fillId="0" borderId="6" xfId="0" applyFont="1" applyBorder="1" applyAlignment="1" applyProtection="1">
      <alignment horizontal="center" vertical="center"/>
      <protection hidden="1"/>
    </xf>
    <xf numFmtId="0" fontId="7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1" fillId="0" borderId="57" xfId="0" applyFont="1" applyBorder="1" applyAlignment="1" applyProtection="1">
      <alignment horizontal="center" vertical="center"/>
      <protection hidden="1"/>
    </xf>
    <xf numFmtId="0" fontId="71" fillId="0" borderId="35" xfId="0" applyFont="1" applyBorder="1" applyAlignment="1" applyProtection="1">
      <alignment horizontal="center" vertical="center"/>
      <protection hidden="1"/>
    </xf>
    <xf numFmtId="0" fontId="71" fillId="0" borderId="58" xfId="0" applyFont="1" applyBorder="1" applyAlignment="1" applyProtection="1">
      <alignment horizontal="center" vertical="center"/>
      <protection hidden="1"/>
    </xf>
    <xf numFmtId="49" fontId="71" fillId="0" borderId="6" xfId="0" applyNumberFormat="1" applyFont="1" applyBorder="1" applyAlignment="1" applyProtection="1">
      <alignment horizontal="center" vertical="center"/>
      <protection hidden="1"/>
    </xf>
    <xf numFmtId="0" fontId="71" fillId="0" borderId="37" xfId="0" applyFont="1" applyBorder="1" applyAlignment="1" applyProtection="1">
      <alignment horizontal="center" vertical="center"/>
      <protection hidden="1"/>
    </xf>
    <xf numFmtId="3" fontId="71" fillId="0" borderId="37" xfId="0" applyNumberFormat="1" applyFont="1" applyBorder="1" applyAlignment="1" applyProtection="1">
      <alignment horizontal="center" vertical="center"/>
      <protection hidden="1"/>
    </xf>
    <xf numFmtId="0" fontId="104" fillId="0" borderId="65" xfId="0" applyFont="1" applyBorder="1" applyAlignment="1" applyProtection="1">
      <alignment horizontal="left" vertical="center"/>
      <protection hidden="1"/>
    </xf>
    <xf numFmtId="0" fontId="77" fillId="0" borderId="35" xfId="0" applyFont="1" applyBorder="1" applyAlignment="1" applyProtection="1">
      <alignment horizontal="left" vertical="center"/>
      <protection hidden="1"/>
    </xf>
    <xf numFmtId="0" fontId="77" fillId="0" borderId="58" xfId="0" applyFont="1" applyBorder="1" applyAlignment="1" applyProtection="1">
      <alignment horizontal="left" vertical="center"/>
      <protection hidden="1"/>
    </xf>
    <xf numFmtId="49" fontId="83" fillId="0" borderId="57" xfId="0" applyNumberFormat="1" applyFont="1" applyBorder="1" applyAlignment="1" applyProtection="1">
      <alignment horizontal="center" vertical="center"/>
      <protection hidden="1"/>
    </xf>
    <xf numFmtId="3" fontId="71" fillId="0" borderId="57" xfId="0" applyNumberFormat="1" applyFont="1" applyBorder="1" applyAlignment="1" applyProtection="1">
      <alignment horizontal="center" vertical="center"/>
      <protection hidden="1"/>
    </xf>
    <xf numFmtId="0" fontId="71" fillId="0" borderId="76" xfId="0" applyFont="1" applyBorder="1" applyAlignment="1" applyProtection="1">
      <alignment horizontal="center" vertical="center"/>
      <protection hidden="1"/>
    </xf>
    <xf numFmtId="0" fontId="59" fillId="0" borderId="0" xfId="0" applyFont="1" applyAlignment="1" applyProtection="1">
      <alignment horizontal="left" vertical="center" wrapText="1"/>
      <protection hidden="1"/>
    </xf>
    <xf numFmtId="1" fontId="83" fillId="0" borderId="0" xfId="0" applyNumberFormat="1" applyFont="1" applyAlignment="1" applyProtection="1">
      <alignment horizontal="center" vertical="center"/>
      <protection hidden="1"/>
    </xf>
    <xf numFmtId="0" fontId="80" fillId="0" borderId="74" xfId="0" applyFont="1" applyBorder="1" applyAlignment="1" applyProtection="1">
      <alignment horizontal="center" vertical="center" wrapText="1"/>
      <protection hidden="1"/>
    </xf>
    <xf numFmtId="0" fontId="80" fillId="0" borderId="3" xfId="0" applyFont="1" applyBorder="1" applyAlignment="1" applyProtection="1">
      <alignment horizontal="center" vertical="center" wrapText="1"/>
      <protection hidden="1"/>
    </xf>
    <xf numFmtId="0" fontId="80" fillId="0" borderId="45" xfId="0" applyFont="1" applyBorder="1" applyAlignment="1" applyProtection="1">
      <alignment horizontal="center" vertical="center" wrapText="1"/>
      <protection hidden="1"/>
    </xf>
    <xf numFmtId="0" fontId="80" fillId="0" borderId="75" xfId="0" applyFont="1" applyBorder="1" applyAlignment="1" applyProtection="1">
      <alignment horizontal="center" vertical="center" wrapText="1"/>
      <protection hidden="1"/>
    </xf>
    <xf numFmtId="0" fontId="80" fillId="0" borderId="6"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36" xfId="0" applyFont="1" applyBorder="1" applyAlignment="1" applyProtection="1">
      <alignment horizontal="center" vertical="center"/>
      <protection hidden="1"/>
    </xf>
    <xf numFmtId="0" fontId="80" fillId="0" borderId="37" xfId="0" applyFont="1" applyBorder="1" applyAlignment="1" applyProtection="1">
      <alignment horizontal="center" vertical="center"/>
      <protection hidden="1"/>
    </xf>
    <xf numFmtId="0" fontId="59" fillId="0" borderId="64" xfId="0" applyFont="1" applyBorder="1" applyAlignment="1" applyProtection="1">
      <alignment horizontal="center" vertical="center"/>
      <protection hidden="1"/>
    </xf>
    <xf numFmtId="49" fontId="59" fillId="0" borderId="6" xfId="0" applyNumberFormat="1" applyFont="1" applyBorder="1" applyAlignment="1" applyProtection="1">
      <alignment horizontal="center" vertical="center"/>
      <protection hidden="1"/>
    </xf>
    <xf numFmtId="0" fontId="80" fillId="0" borderId="6" xfId="0" applyFont="1" applyBorder="1" applyAlignment="1" applyProtection="1">
      <alignment horizontal="center" vertical="center" wrapText="1"/>
      <protection hidden="1"/>
    </xf>
    <xf numFmtId="0" fontId="80" fillId="0" borderId="34" xfId="0" applyFont="1" applyBorder="1" applyAlignment="1" applyProtection="1">
      <alignment horizontal="center" vertical="center" wrapText="1"/>
      <protection hidden="1"/>
    </xf>
    <xf numFmtId="0" fontId="80" fillId="0" borderId="5" xfId="0" applyFont="1" applyBorder="1" applyAlignment="1" applyProtection="1">
      <alignment horizontal="center" vertical="center"/>
      <protection hidden="1"/>
    </xf>
    <xf numFmtId="0" fontId="99" fillId="0" borderId="72" xfId="0" applyFont="1" applyBorder="1" applyAlignment="1" applyProtection="1">
      <alignment horizontal="left" vertical="center"/>
      <protection hidden="1"/>
    </xf>
    <xf numFmtId="0" fontId="99" fillId="0" borderId="3" xfId="0" applyFont="1" applyBorder="1" applyAlignment="1" applyProtection="1">
      <alignment horizontal="left" vertical="center"/>
      <protection hidden="1"/>
    </xf>
    <xf numFmtId="0" fontId="99" fillId="0" borderId="45" xfId="0" applyFont="1" applyBorder="1" applyAlignment="1" applyProtection="1">
      <alignment horizontal="left" vertical="center"/>
      <protection hidden="1"/>
    </xf>
    <xf numFmtId="0" fontId="80" fillId="0" borderId="4" xfId="0" applyFont="1" applyBorder="1" applyAlignment="1" applyProtection="1">
      <alignment horizontal="center" vertical="center" wrapText="1"/>
      <protection hidden="1"/>
    </xf>
    <xf numFmtId="0" fontId="108" fillId="0" borderId="32" xfId="0" applyFont="1" applyBorder="1" applyAlignment="1" applyProtection="1">
      <alignment vertical="center"/>
      <protection hidden="1"/>
    </xf>
    <xf numFmtId="0" fontId="0" fillId="0" borderId="32" xfId="0" applyBorder="1" applyProtection="1">
      <protection hidden="1"/>
    </xf>
    <xf numFmtId="0" fontId="77" fillId="0" borderId="46" xfId="0" applyFont="1" applyBorder="1" applyAlignment="1" applyProtection="1">
      <alignment vertical="center"/>
      <protection hidden="1"/>
    </xf>
    <xf numFmtId="0" fontId="64" fillId="0" borderId="5" xfId="0" applyFont="1" applyBorder="1" applyProtection="1">
      <protection hidden="1"/>
    </xf>
    <xf numFmtId="0" fontId="64" fillId="0" borderId="46" xfId="0" applyFont="1" applyBorder="1" applyProtection="1">
      <protection hidden="1"/>
    </xf>
    <xf numFmtId="0" fontId="64" fillId="0" borderId="59" xfId="0" applyFont="1" applyBorder="1" applyProtection="1">
      <protection hidden="1"/>
    </xf>
    <xf numFmtId="0" fontId="64" fillId="0" borderId="7" xfId="0" applyFont="1" applyBorder="1" applyProtection="1">
      <protection hidden="1"/>
    </xf>
    <xf numFmtId="0" fontId="77" fillId="0" borderId="54" xfId="0" applyFont="1" applyBorder="1" applyAlignment="1" applyProtection="1">
      <alignment vertical="center" wrapText="1"/>
      <protection hidden="1"/>
    </xf>
    <xf numFmtId="0" fontId="77" fillId="0" borderId="21" xfId="0" applyFont="1" applyBorder="1" applyAlignment="1" applyProtection="1">
      <alignment vertical="center" wrapText="1"/>
      <protection hidden="1"/>
    </xf>
    <xf numFmtId="0" fontId="77" fillId="0" borderId="52" xfId="0" applyFont="1" applyBorder="1" applyAlignment="1" applyProtection="1">
      <alignment vertical="center" wrapText="1"/>
      <protection hidden="1"/>
    </xf>
    <xf numFmtId="0" fontId="77" fillId="0" borderId="41" xfId="0" applyFont="1" applyBorder="1" applyAlignment="1" applyProtection="1">
      <alignment vertical="center" wrapText="1"/>
      <protection hidden="1"/>
    </xf>
    <xf numFmtId="0" fontId="77" fillId="0" borderId="23" xfId="0" applyFont="1" applyBorder="1" applyAlignment="1" applyProtection="1">
      <alignment vertical="center" wrapText="1"/>
      <protection hidden="1"/>
    </xf>
    <xf numFmtId="0" fontId="77" fillId="0" borderId="42" xfId="0" applyFont="1" applyBorder="1" applyAlignment="1" applyProtection="1">
      <alignment vertical="center" wrapText="1"/>
      <protection hidden="1"/>
    </xf>
    <xf numFmtId="3" fontId="71" fillId="0" borderId="5" xfId="0" applyNumberFormat="1" applyFont="1" applyBorder="1" applyAlignment="1" applyProtection="1">
      <alignment horizontal="right" vertical="center"/>
      <protection hidden="1"/>
    </xf>
    <xf numFmtId="3" fontId="71" fillId="0" borderId="2" xfId="0" applyNumberFormat="1" applyFont="1" applyBorder="1" applyAlignment="1" applyProtection="1">
      <alignment horizontal="right" vertical="center"/>
      <protection hidden="1"/>
    </xf>
    <xf numFmtId="164" fontId="70" fillId="0" borderId="5" xfId="0" applyNumberFormat="1" applyFont="1" applyBorder="1" applyAlignment="1" applyProtection="1">
      <alignment horizontal="center" vertical="center" wrapText="1"/>
      <protection hidden="1"/>
    </xf>
    <xf numFmtId="164" fontId="70" fillId="0" borderId="49" xfId="0" applyNumberFormat="1" applyFont="1" applyBorder="1" applyAlignment="1" applyProtection="1">
      <alignment horizontal="center" vertical="center"/>
      <protection hidden="1"/>
    </xf>
    <xf numFmtId="164" fontId="70" fillId="0" borderId="21" xfId="0" applyNumberFormat="1" applyFont="1" applyBorder="1" applyAlignment="1" applyProtection="1">
      <alignment horizontal="center" vertical="center"/>
      <protection hidden="1"/>
    </xf>
    <xf numFmtId="164" fontId="70" fillId="0" borderId="52" xfId="0" applyNumberFormat="1" applyFont="1" applyBorder="1" applyAlignment="1" applyProtection="1">
      <alignment horizontal="center" vertical="center"/>
      <protection hidden="1"/>
    </xf>
    <xf numFmtId="164" fontId="70" fillId="0" borderId="50" xfId="0" applyNumberFormat="1" applyFont="1" applyBorder="1" applyAlignment="1" applyProtection="1">
      <alignment horizontal="center" vertical="center"/>
      <protection hidden="1"/>
    </xf>
    <xf numFmtId="164" fontId="70" fillId="0" borderId="0" xfId="0" applyNumberFormat="1" applyFont="1" applyAlignment="1" applyProtection="1">
      <alignment horizontal="center" vertical="center"/>
      <protection hidden="1"/>
    </xf>
    <xf numFmtId="164" fontId="70" fillId="0" borderId="53" xfId="0" applyNumberFormat="1" applyFont="1" applyBorder="1" applyAlignment="1" applyProtection="1">
      <alignment horizontal="center" vertical="center"/>
      <protection hidden="1"/>
    </xf>
    <xf numFmtId="164" fontId="57" fillId="0" borderId="51" xfId="0" applyNumberFormat="1" applyFont="1" applyBorder="1" applyAlignment="1" applyProtection="1">
      <alignment horizontal="center" vertical="center"/>
      <protection hidden="1"/>
    </xf>
    <xf numFmtId="164" fontId="57" fillId="0" borderId="23" xfId="0" applyNumberFormat="1" applyFont="1" applyBorder="1" applyAlignment="1" applyProtection="1">
      <alignment horizontal="center" vertical="center"/>
      <protection hidden="1"/>
    </xf>
    <xf numFmtId="164" fontId="57" fillId="0" borderId="42" xfId="0" applyNumberFormat="1" applyFont="1" applyBorder="1" applyAlignment="1" applyProtection="1">
      <alignment horizontal="center" vertical="center"/>
      <protection hidden="1"/>
    </xf>
    <xf numFmtId="3" fontId="71" fillId="0" borderId="49" xfId="0" applyNumberFormat="1" applyFont="1" applyBorder="1" applyAlignment="1" applyProtection="1">
      <alignment horizontal="right" vertical="center"/>
      <protection hidden="1"/>
    </xf>
    <xf numFmtId="3" fontId="71" fillId="0" borderId="21" xfId="0" applyNumberFormat="1" applyFont="1" applyBorder="1" applyAlignment="1" applyProtection="1">
      <alignment horizontal="right" vertical="center"/>
      <protection hidden="1"/>
    </xf>
    <xf numFmtId="3" fontId="71" fillId="0" borderId="82" xfId="0" applyNumberFormat="1" applyFont="1" applyBorder="1" applyAlignment="1" applyProtection="1">
      <alignment horizontal="right" vertical="center"/>
      <protection hidden="1"/>
    </xf>
    <xf numFmtId="3" fontId="71" fillId="0" borderId="50" xfId="0" applyNumberFormat="1" applyFont="1" applyBorder="1" applyAlignment="1" applyProtection="1">
      <alignment horizontal="right" vertical="center"/>
      <protection hidden="1"/>
    </xf>
    <xf numFmtId="3" fontId="71" fillId="0" borderId="0" xfId="0" applyNumberFormat="1" applyFont="1" applyAlignment="1" applyProtection="1">
      <alignment horizontal="right" vertical="center"/>
      <protection hidden="1"/>
    </xf>
    <xf numFmtId="3" fontId="71" fillId="0" borderId="38" xfId="0" applyNumberFormat="1" applyFont="1" applyBorder="1" applyAlignment="1" applyProtection="1">
      <alignment horizontal="right" vertical="center"/>
      <protection hidden="1"/>
    </xf>
    <xf numFmtId="3" fontId="67" fillId="0" borderId="51" xfId="0" applyNumberFormat="1" applyFont="1" applyBorder="1" applyAlignment="1" applyProtection="1">
      <alignment horizontal="right" vertical="center"/>
      <protection hidden="1"/>
    </xf>
    <xf numFmtId="3" fontId="67" fillId="0" borderId="23" xfId="0" applyNumberFormat="1" applyFont="1" applyBorder="1" applyAlignment="1" applyProtection="1">
      <alignment horizontal="right" vertical="center"/>
      <protection hidden="1"/>
    </xf>
    <xf numFmtId="3" fontId="67" fillId="0" borderId="83" xfId="0" applyNumberFormat="1" applyFont="1" applyBorder="1" applyAlignment="1" applyProtection="1">
      <alignment horizontal="right" vertical="center"/>
      <protection hidden="1"/>
    </xf>
    <xf numFmtId="165" fontId="76" fillId="0" borderId="32" xfId="0" applyNumberFormat="1" applyFont="1" applyBorder="1" applyProtection="1">
      <protection hidden="1"/>
    </xf>
    <xf numFmtId="165" fontId="76" fillId="0" borderId="0" xfId="0" applyNumberFormat="1" applyFont="1" applyProtection="1">
      <protection hidden="1"/>
    </xf>
    <xf numFmtId="164" fontId="70" fillId="0" borderId="40" xfId="0" applyNumberFormat="1" applyFont="1" applyBorder="1" applyAlignment="1" applyProtection="1">
      <alignment horizontal="center" vertical="center"/>
      <protection hidden="1"/>
    </xf>
    <xf numFmtId="164" fontId="70" fillId="0" borderId="5" xfId="0" applyNumberFormat="1" applyFont="1" applyBorder="1" applyAlignment="1" applyProtection="1">
      <alignment horizontal="center" vertical="center"/>
      <protection hidden="1"/>
    </xf>
    <xf numFmtId="0" fontId="77" fillId="0" borderId="54" xfId="0" applyFont="1" applyBorder="1" applyAlignment="1" applyProtection="1">
      <alignment vertical="center"/>
      <protection hidden="1"/>
    </xf>
    <xf numFmtId="0" fontId="77" fillId="0" borderId="21" xfId="0" applyFont="1" applyBorder="1" applyAlignment="1" applyProtection="1">
      <alignment vertical="center"/>
      <protection hidden="1"/>
    </xf>
    <xf numFmtId="0" fontId="77" fillId="0" borderId="52" xfId="0" applyFont="1" applyBorder="1" applyAlignment="1" applyProtection="1">
      <alignment vertical="center"/>
      <protection hidden="1"/>
    </xf>
    <xf numFmtId="0" fontId="77" fillId="0" borderId="41" xfId="0" applyFont="1" applyBorder="1" applyAlignment="1" applyProtection="1">
      <alignment vertical="center"/>
      <protection hidden="1"/>
    </xf>
    <xf numFmtId="0" fontId="77" fillId="0" borderId="23" xfId="0" applyFont="1" applyBorder="1" applyAlignment="1" applyProtection="1">
      <alignment vertical="center"/>
      <protection hidden="1"/>
    </xf>
    <xf numFmtId="0" fontId="77" fillId="0" borderId="42" xfId="0" applyFont="1" applyBorder="1" applyAlignment="1" applyProtection="1">
      <alignment vertical="center"/>
      <protection hidden="1"/>
    </xf>
    <xf numFmtId="0" fontId="14" fillId="0" borderId="73" xfId="0" applyFont="1" applyBorder="1" applyAlignment="1" applyProtection="1">
      <alignment horizontal="right"/>
      <protection hidden="1"/>
    </xf>
    <xf numFmtId="164" fontId="57" fillId="0" borderId="21" xfId="0" applyNumberFormat="1" applyFont="1" applyBorder="1" applyAlignment="1" applyProtection="1">
      <alignment horizontal="center" vertical="center"/>
      <protection hidden="1"/>
    </xf>
    <xf numFmtId="164" fontId="57" fillId="0" borderId="52" xfId="0" applyNumberFormat="1" applyFont="1" applyBorder="1" applyAlignment="1" applyProtection="1">
      <alignment horizontal="center" vertical="center"/>
      <protection hidden="1"/>
    </xf>
    <xf numFmtId="164" fontId="57" fillId="0" borderId="50" xfId="0" applyNumberFormat="1" applyFont="1" applyBorder="1" applyAlignment="1" applyProtection="1">
      <alignment horizontal="center" vertical="center"/>
      <protection hidden="1"/>
    </xf>
    <xf numFmtId="164" fontId="57" fillId="0" borderId="0" xfId="0" applyNumberFormat="1" applyFont="1" applyAlignment="1" applyProtection="1">
      <alignment horizontal="center" vertical="center"/>
      <protection hidden="1"/>
    </xf>
    <xf numFmtId="164" fontId="57" fillId="0" borderId="53" xfId="0" applyNumberFormat="1" applyFont="1" applyBorder="1" applyAlignment="1" applyProtection="1">
      <alignment horizontal="center" vertical="center"/>
      <protection hidden="1"/>
    </xf>
    <xf numFmtId="3" fontId="67" fillId="0" borderId="21" xfId="0" applyNumberFormat="1" applyFont="1" applyBorder="1" applyAlignment="1" applyProtection="1">
      <alignment horizontal="right" vertical="center"/>
      <protection hidden="1"/>
    </xf>
    <xf numFmtId="3" fontId="67" fillId="0" borderId="82" xfId="0" applyNumberFormat="1" applyFont="1" applyBorder="1" applyAlignment="1" applyProtection="1">
      <alignment horizontal="right" vertical="center"/>
      <protection hidden="1"/>
    </xf>
    <xf numFmtId="3" fontId="67" fillId="0" borderId="50" xfId="0" applyNumberFormat="1" applyFont="1" applyBorder="1" applyAlignment="1" applyProtection="1">
      <alignment horizontal="right" vertical="center"/>
      <protection hidden="1"/>
    </xf>
    <xf numFmtId="3" fontId="67" fillId="0" borderId="0" xfId="0" applyNumberFormat="1" applyFont="1" applyAlignment="1" applyProtection="1">
      <alignment horizontal="right" vertical="center"/>
      <protection hidden="1"/>
    </xf>
    <xf numFmtId="3" fontId="67" fillId="0" borderId="38" xfId="0" applyNumberFormat="1" applyFont="1" applyBorder="1" applyAlignment="1" applyProtection="1">
      <alignment horizontal="right" vertical="center"/>
      <protection hidden="1"/>
    </xf>
    <xf numFmtId="3" fontId="67" fillId="0" borderId="68" xfId="0" applyNumberFormat="1" applyFont="1" applyBorder="1" applyAlignment="1" applyProtection="1">
      <alignment horizontal="right" vertical="center"/>
      <protection hidden="1"/>
    </xf>
    <xf numFmtId="3" fontId="67" fillId="0" borderId="73" xfId="0" applyNumberFormat="1" applyFont="1" applyBorder="1" applyAlignment="1" applyProtection="1">
      <alignment horizontal="right" vertical="center"/>
      <protection hidden="1"/>
    </xf>
    <xf numFmtId="3" fontId="67" fillId="0" borderId="80" xfId="0" applyNumberFormat="1" applyFont="1" applyBorder="1" applyAlignment="1" applyProtection="1">
      <alignment horizontal="right" vertical="center"/>
      <protection hidden="1"/>
    </xf>
    <xf numFmtId="0" fontId="109" fillId="0" borderId="32" xfId="0" applyFont="1" applyBorder="1" applyAlignment="1" applyProtection="1">
      <alignment vertical="center"/>
      <protection hidden="1"/>
    </xf>
    <xf numFmtId="0" fontId="109" fillId="0" borderId="0" xfId="0" applyFont="1" applyAlignment="1" applyProtection="1">
      <alignment vertical="center"/>
      <protection hidden="1"/>
    </xf>
    <xf numFmtId="0" fontId="57" fillId="0" borderId="32" xfId="0" applyFont="1" applyBorder="1" applyAlignment="1" applyProtection="1">
      <alignment horizontal="center" vertical="center"/>
      <protection hidden="1"/>
    </xf>
    <xf numFmtId="0" fontId="57" fillId="0" borderId="0" xfId="0" applyFont="1" applyAlignment="1" applyProtection="1">
      <alignment horizontal="center" vertical="center"/>
      <protection hidden="1"/>
    </xf>
    <xf numFmtId="0" fontId="64" fillId="0" borderId="21" xfId="0" applyFont="1" applyBorder="1" applyAlignment="1" applyProtection="1">
      <alignment vertical="center"/>
      <protection hidden="1"/>
    </xf>
    <xf numFmtId="0" fontId="64" fillId="0" borderId="52" xfId="0" applyFont="1" applyBorder="1" applyAlignment="1" applyProtection="1">
      <alignment vertical="center"/>
      <protection hidden="1"/>
    </xf>
    <xf numFmtId="0" fontId="64" fillId="0" borderId="0" xfId="0" applyFont="1" applyAlignment="1" applyProtection="1">
      <alignment vertical="center"/>
      <protection hidden="1"/>
    </xf>
    <xf numFmtId="0" fontId="64" fillId="0" borderId="53" xfId="0" applyFont="1" applyBorder="1" applyAlignment="1" applyProtection="1">
      <alignment vertical="center"/>
      <protection hidden="1"/>
    </xf>
    <xf numFmtId="0" fontId="64" fillId="0" borderId="73" xfId="0" applyFont="1" applyBorder="1" applyAlignment="1" applyProtection="1">
      <alignment vertical="center"/>
      <protection hidden="1"/>
    </xf>
    <xf numFmtId="0" fontId="64" fillId="0" borderId="56" xfId="0" applyFont="1" applyBorder="1" applyAlignment="1" applyProtection="1">
      <alignment vertical="center"/>
      <protection hidden="1"/>
    </xf>
    <xf numFmtId="0" fontId="0" fillId="0" borderId="5" xfId="0" applyBorder="1" applyAlignment="1" applyProtection="1">
      <alignment horizontal="center"/>
      <protection hidden="1"/>
    </xf>
    <xf numFmtId="0" fontId="0" fillId="0" borderId="7" xfId="0" applyBorder="1" applyAlignment="1" applyProtection="1">
      <alignment horizontal="center"/>
      <protection hidden="1"/>
    </xf>
    <xf numFmtId="0" fontId="0" fillId="0" borderId="5" xfId="0" applyBorder="1" applyAlignment="1" applyProtection="1">
      <alignment horizontal="right" vertical="center"/>
      <protection hidden="1"/>
    </xf>
    <xf numFmtId="0" fontId="0" fillId="0" borderId="2" xfId="0" applyBorder="1" applyAlignment="1" applyProtection="1">
      <alignment horizontal="right" vertical="center"/>
      <protection hidden="1"/>
    </xf>
    <xf numFmtId="1" fontId="67" fillId="0" borderId="5" xfId="0" applyNumberFormat="1" applyFont="1" applyBorder="1" applyAlignment="1" applyProtection="1">
      <alignment horizontal="right" vertical="center"/>
      <protection hidden="1"/>
    </xf>
    <xf numFmtId="1" fontId="0" fillId="0" borderId="5" xfId="0" applyNumberFormat="1" applyBorder="1" applyAlignment="1" applyProtection="1">
      <alignment horizontal="right" vertical="center"/>
      <protection hidden="1"/>
    </xf>
    <xf numFmtId="1" fontId="0" fillId="0" borderId="2" xfId="0" applyNumberFormat="1" applyBorder="1" applyAlignment="1" applyProtection="1">
      <alignment horizontal="right" vertical="center"/>
      <protection hidden="1"/>
    </xf>
    <xf numFmtId="1" fontId="0" fillId="0" borderId="7" xfId="0" applyNumberFormat="1" applyBorder="1" applyAlignment="1" applyProtection="1">
      <alignment horizontal="right" vertical="center"/>
      <protection hidden="1"/>
    </xf>
    <xf numFmtId="1" fontId="0" fillId="0" borderId="10" xfId="0" applyNumberFormat="1" applyBorder="1" applyAlignment="1" applyProtection="1">
      <alignment horizontal="right" vertical="center"/>
      <protection hidden="1"/>
    </xf>
    <xf numFmtId="3" fontId="67" fillId="0" borderId="32" xfId="0" applyNumberFormat="1" applyFont="1" applyBorder="1" applyAlignment="1" applyProtection="1">
      <alignment horizontal="right" vertical="center"/>
      <protection hidden="1"/>
    </xf>
    <xf numFmtId="164" fontId="57" fillId="0" borderId="68" xfId="0" applyNumberFormat="1" applyFont="1" applyBorder="1" applyAlignment="1" applyProtection="1">
      <alignment horizontal="center" vertical="center"/>
      <protection hidden="1"/>
    </xf>
    <xf numFmtId="164" fontId="57" fillId="0" borderId="73" xfId="0" applyNumberFormat="1" applyFont="1" applyBorder="1" applyAlignment="1" applyProtection="1">
      <alignment horizontal="center" vertical="center"/>
      <protection hidden="1"/>
    </xf>
    <xf numFmtId="164" fontId="57" fillId="0" borderId="56" xfId="0" applyNumberFormat="1" applyFont="1" applyBorder="1" applyAlignment="1" applyProtection="1">
      <alignment horizontal="center" vertical="center"/>
      <protection hidden="1"/>
    </xf>
    <xf numFmtId="0" fontId="110" fillId="0" borderId="54" xfId="0" applyFont="1" applyBorder="1" applyAlignment="1" applyProtection="1">
      <alignment horizontal="center" vertical="center" wrapText="1"/>
      <protection hidden="1"/>
    </xf>
    <xf numFmtId="0" fontId="82" fillId="0" borderId="21" xfId="0" applyFont="1" applyBorder="1" applyAlignment="1" applyProtection="1">
      <alignment horizontal="center" vertical="center" wrapText="1"/>
      <protection hidden="1"/>
    </xf>
    <xf numFmtId="0" fontId="82" fillId="0" borderId="52" xfId="0" applyFont="1" applyBorder="1" applyAlignment="1" applyProtection="1">
      <alignment horizontal="center" vertical="center" wrapText="1"/>
      <protection hidden="1"/>
    </xf>
    <xf numFmtId="0" fontId="82" fillId="0" borderId="79" xfId="0" applyFont="1" applyBorder="1" applyAlignment="1" applyProtection="1">
      <alignment horizontal="center" vertical="center" wrapText="1"/>
      <protection hidden="1"/>
    </xf>
    <xf numFmtId="0" fontId="82" fillId="0" borderId="0" xfId="0" applyFont="1" applyAlignment="1" applyProtection="1">
      <alignment horizontal="center" vertical="center" wrapText="1"/>
      <protection hidden="1"/>
    </xf>
    <xf numFmtId="0" fontId="82" fillId="0" borderId="53" xfId="0" applyFont="1" applyBorder="1" applyAlignment="1" applyProtection="1">
      <alignment horizontal="center" vertical="center" wrapText="1"/>
      <protection hidden="1"/>
    </xf>
    <xf numFmtId="0" fontId="82" fillId="0" borderId="55" xfId="0" applyFont="1" applyBorder="1" applyAlignment="1" applyProtection="1">
      <alignment horizontal="center" vertical="center" wrapText="1"/>
      <protection hidden="1"/>
    </xf>
    <xf numFmtId="0" fontId="82" fillId="0" borderId="73" xfId="0" applyFont="1" applyBorder="1" applyAlignment="1" applyProtection="1">
      <alignment horizontal="center" vertical="center" wrapText="1"/>
      <protection hidden="1"/>
    </xf>
    <xf numFmtId="0" fontId="82" fillId="0" borderId="56" xfId="0" applyFont="1" applyBorder="1" applyAlignment="1" applyProtection="1">
      <alignment horizontal="center" vertical="center" wrapText="1"/>
      <protection hidden="1"/>
    </xf>
    <xf numFmtId="0" fontId="64" fillId="0" borderId="23" xfId="0" applyFont="1" applyBorder="1" applyAlignment="1" applyProtection="1">
      <alignment vertical="center"/>
      <protection hidden="1"/>
    </xf>
    <xf numFmtId="0" fontId="64" fillId="0" borderId="42" xfId="0" applyFont="1" applyBorder="1" applyAlignment="1" applyProtection="1">
      <alignment vertical="center"/>
      <protection hidden="1"/>
    </xf>
    <xf numFmtId="0" fontId="0" fillId="0" borderId="5" xfId="0" applyBorder="1" applyAlignment="1" applyProtection="1">
      <alignment horizontal="center" vertical="center"/>
      <protection hidden="1"/>
    </xf>
    <xf numFmtId="4" fontId="71" fillId="0" borderId="5" xfId="0" applyNumberFormat="1" applyFont="1" applyBorder="1" applyAlignment="1" applyProtection="1">
      <alignment vertical="center"/>
      <protection hidden="1"/>
    </xf>
    <xf numFmtId="4" fontId="67" fillId="0" borderId="5" xfId="0" applyNumberFormat="1" applyFont="1" applyBorder="1" applyAlignment="1" applyProtection="1">
      <alignment vertical="center"/>
      <protection hidden="1"/>
    </xf>
    <xf numFmtId="4" fontId="67" fillId="0" borderId="2" xfId="0" applyNumberFormat="1" applyFont="1" applyBorder="1" applyAlignment="1" applyProtection="1">
      <alignment vertical="center"/>
      <protection hidden="1"/>
    </xf>
    <xf numFmtId="3" fontId="71" fillId="0" borderId="40" xfId="0" applyNumberFormat="1" applyFont="1" applyBorder="1" applyAlignment="1" applyProtection="1">
      <alignment horizontal="right" vertical="center"/>
      <protection hidden="1"/>
    </xf>
    <xf numFmtId="3" fontId="71" fillId="0" borderId="71" xfId="0" applyNumberFormat="1" applyFont="1" applyBorder="1" applyAlignment="1" applyProtection="1">
      <alignment horizontal="right" vertical="center"/>
      <protection hidden="1"/>
    </xf>
    <xf numFmtId="0" fontId="77" fillId="0" borderId="5" xfId="0" applyFont="1" applyBorder="1" applyAlignment="1" applyProtection="1">
      <alignment horizontal="left" vertical="center"/>
      <protection hidden="1"/>
    </xf>
    <xf numFmtId="0" fontId="64" fillId="0" borderId="5" xfId="0" applyFont="1" applyBorder="1" applyAlignment="1" applyProtection="1">
      <alignment horizontal="left" vertical="center"/>
      <protection hidden="1"/>
    </xf>
    <xf numFmtId="4" fontId="0" fillId="0" borderId="5" xfId="0" applyNumberFormat="1" applyBorder="1" applyAlignment="1" applyProtection="1">
      <alignment vertical="center"/>
      <protection hidden="1"/>
    </xf>
    <xf numFmtId="4" fontId="0" fillId="0" borderId="2" xfId="0" applyNumberFormat="1" applyBorder="1" applyAlignment="1" applyProtection="1">
      <alignment vertical="center"/>
      <protection hidden="1"/>
    </xf>
    <xf numFmtId="0" fontId="64" fillId="0" borderId="5" xfId="0" applyFont="1" applyBorder="1" applyAlignment="1" applyProtection="1">
      <alignment vertical="center"/>
      <protection hidden="1"/>
    </xf>
    <xf numFmtId="4" fontId="83" fillId="0" borderId="5" xfId="0" applyNumberFormat="1" applyFont="1" applyBorder="1" applyAlignment="1" applyProtection="1">
      <alignment vertical="center"/>
      <protection hidden="1"/>
    </xf>
    <xf numFmtId="0" fontId="77" fillId="0" borderId="5" xfId="0" applyFont="1" applyBorder="1" applyAlignment="1" applyProtection="1">
      <alignment vertical="center"/>
      <protection hidden="1"/>
    </xf>
    <xf numFmtId="0" fontId="77"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vertical="center" textRotation="90"/>
      <protection hidden="1"/>
    </xf>
    <xf numFmtId="0" fontId="77" fillId="0" borderId="5" xfId="0" applyFont="1" applyBorder="1" applyAlignment="1" applyProtection="1">
      <alignment horizontal="center" vertical="center" textRotation="90"/>
      <protection hidden="1"/>
    </xf>
    <xf numFmtId="0" fontId="64" fillId="0" borderId="5" xfId="0" applyFont="1" applyBorder="1" applyAlignment="1" applyProtection="1">
      <alignment horizontal="center" vertical="center" textRotation="90"/>
      <protection hidden="1"/>
    </xf>
    <xf numFmtId="0" fontId="77" fillId="0" borderId="49" xfId="0" applyFont="1" applyBorder="1" applyAlignment="1" applyProtection="1">
      <alignment vertical="center" wrapText="1"/>
      <protection hidden="1"/>
    </xf>
    <xf numFmtId="0" fontId="77" fillId="0" borderId="50" xfId="0" applyFont="1" applyBorder="1" applyAlignment="1" applyProtection="1">
      <alignment vertical="center" wrapText="1"/>
      <protection hidden="1"/>
    </xf>
    <xf numFmtId="0" fontId="77" fillId="0" borderId="0" xfId="0" applyFont="1" applyAlignment="1" applyProtection="1">
      <alignment vertical="center" wrapText="1"/>
      <protection hidden="1"/>
    </xf>
    <xf numFmtId="0" fontId="77" fillId="0" borderId="53" xfId="0" applyFont="1" applyBorder="1" applyAlignment="1" applyProtection="1">
      <alignment vertical="center" wrapText="1"/>
      <protection hidden="1"/>
    </xf>
    <xf numFmtId="0" fontId="77" fillId="0" borderId="51" xfId="0" applyFont="1" applyBorder="1" applyAlignment="1" applyProtection="1">
      <alignment vertical="center" wrapText="1"/>
      <protection hidden="1"/>
    </xf>
    <xf numFmtId="0" fontId="77" fillId="0" borderId="46" xfId="0" applyFont="1" applyBorder="1" applyAlignment="1" applyProtection="1">
      <alignment horizontal="left" vertical="center"/>
      <protection hidden="1"/>
    </xf>
    <xf numFmtId="0" fontId="64" fillId="0" borderId="46" xfId="0" applyFont="1" applyBorder="1" applyAlignment="1" applyProtection="1">
      <alignment horizontal="left" vertical="center"/>
      <protection hidden="1"/>
    </xf>
    <xf numFmtId="0" fontId="77" fillId="0" borderId="49" xfId="0" applyFont="1" applyBorder="1" applyAlignment="1" applyProtection="1">
      <alignment vertical="center"/>
      <protection hidden="1"/>
    </xf>
    <xf numFmtId="0" fontId="77" fillId="0" borderId="51" xfId="0" applyFont="1" applyBorder="1" applyAlignment="1" applyProtection="1">
      <alignment vertical="center"/>
      <protection hidden="1"/>
    </xf>
    <xf numFmtId="0" fontId="77" fillId="0" borderId="50" xfId="0" applyFont="1" applyBorder="1" applyAlignment="1" applyProtection="1">
      <alignment vertical="center"/>
      <protection hidden="1"/>
    </xf>
    <xf numFmtId="0" fontId="77" fillId="0" borderId="0" xfId="0" applyFont="1" applyAlignment="1" applyProtection="1">
      <alignment vertical="center"/>
      <protection hidden="1"/>
    </xf>
    <xf numFmtId="0" fontId="77" fillId="0" borderId="53" xfId="0" applyFont="1" applyBorder="1" applyAlignment="1" applyProtection="1">
      <alignment vertical="center"/>
      <protection hidden="1"/>
    </xf>
    <xf numFmtId="3" fontId="71" fillId="0" borderId="33" xfId="0" applyNumberFormat="1" applyFont="1" applyBorder="1" applyAlignment="1" applyProtection="1">
      <alignment horizontal="right" vertical="center"/>
      <protection hidden="1"/>
    </xf>
    <xf numFmtId="3" fontId="71" fillId="0" borderId="9" xfId="0" applyNumberFormat="1" applyFont="1" applyBorder="1" applyAlignment="1" applyProtection="1">
      <alignment horizontal="right" vertical="center"/>
      <protection hidden="1"/>
    </xf>
    <xf numFmtId="0" fontId="77" fillId="0" borderId="54" xfId="0" applyFont="1" applyBorder="1" applyAlignment="1" applyProtection="1">
      <alignment horizontal="center" vertical="center" textRotation="90" wrapText="1"/>
      <protection hidden="1"/>
    </xf>
    <xf numFmtId="0" fontId="77" fillId="0" borderId="52" xfId="0" applyFont="1" applyBorder="1" applyAlignment="1" applyProtection="1">
      <alignment horizontal="center" vertical="center" textRotation="90"/>
      <protection hidden="1"/>
    </xf>
    <xf numFmtId="0" fontId="77" fillId="0" borderId="79" xfId="0" applyFont="1" applyBorder="1" applyAlignment="1" applyProtection="1">
      <alignment horizontal="center" vertical="center" textRotation="90"/>
      <protection hidden="1"/>
    </xf>
    <xf numFmtId="0" fontId="77" fillId="0" borderId="53" xfId="0" applyFont="1" applyBorder="1" applyAlignment="1" applyProtection="1">
      <alignment horizontal="center" vertical="center" textRotation="90"/>
      <protection hidden="1"/>
    </xf>
    <xf numFmtId="0" fontId="77" fillId="0" borderId="41" xfId="0" applyFont="1" applyBorder="1" applyAlignment="1" applyProtection="1">
      <alignment horizontal="center" vertical="center" textRotation="90"/>
      <protection hidden="1"/>
    </xf>
    <xf numFmtId="0" fontId="77" fillId="0" borderId="42" xfId="0" applyFont="1" applyBorder="1" applyAlignment="1" applyProtection="1">
      <alignment horizontal="center" vertical="center" textRotation="90"/>
      <protection hidden="1"/>
    </xf>
    <xf numFmtId="0" fontId="111" fillId="0" borderId="54" xfId="0" applyFont="1" applyBorder="1" applyAlignment="1" applyProtection="1">
      <alignment horizontal="left" vertical="top" wrapText="1"/>
      <protection hidden="1"/>
    </xf>
    <xf numFmtId="0" fontId="111" fillId="0" borderId="21" xfId="0" applyFont="1" applyBorder="1" applyAlignment="1" applyProtection="1">
      <alignment horizontal="left" vertical="top" wrapText="1"/>
      <protection hidden="1"/>
    </xf>
    <xf numFmtId="0" fontId="111" fillId="0" borderId="52" xfId="0" applyFont="1" applyBorder="1" applyAlignment="1" applyProtection="1">
      <alignment horizontal="left" vertical="top" wrapText="1"/>
      <protection hidden="1"/>
    </xf>
    <xf numFmtId="0" fontId="111" fillId="0" borderId="79" xfId="0" applyFont="1" applyBorder="1" applyAlignment="1" applyProtection="1">
      <alignment horizontal="left" vertical="top" wrapText="1"/>
      <protection hidden="1"/>
    </xf>
    <xf numFmtId="0" fontId="111" fillId="0" borderId="0" xfId="0" applyFont="1" applyAlignment="1" applyProtection="1">
      <alignment horizontal="left" vertical="top" wrapText="1"/>
      <protection hidden="1"/>
    </xf>
    <xf numFmtId="0" fontId="111" fillId="0" borderId="53" xfId="0" applyFont="1" applyBorder="1" applyAlignment="1" applyProtection="1">
      <alignment horizontal="left" vertical="top" wrapText="1"/>
      <protection hidden="1"/>
    </xf>
    <xf numFmtId="0" fontId="111" fillId="0" borderId="41" xfId="0" applyFont="1" applyBorder="1" applyAlignment="1" applyProtection="1">
      <alignment horizontal="left" vertical="top" wrapText="1"/>
      <protection hidden="1"/>
    </xf>
    <xf numFmtId="0" fontId="111" fillId="0" borderId="23" xfId="0" applyFont="1" applyBorder="1" applyAlignment="1" applyProtection="1">
      <alignment horizontal="left" vertical="top" wrapText="1"/>
      <protection hidden="1"/>
    </xf>
    <xf numFmtId="0" fontId="111" fillId="0" borderId="42" xfId="0" applyFont="1" applyBorder="1" applyAlignment="1" applyProtection="1">
      <alignment horizontal="left" vertical="top" wrapText="1"/>
      <protection hidden="1"/>
    </xf>
    <xf numFmtId="0" fontId="77" fillId="0" borderId="5"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64" fillId="0" borderId="7" xfId="0" applyFont="1" applyBorder="1" applyAlignment="1" applyProtection="1">
      <alignment horizontal="center" vertical="center" wrapText="1"/>
      <protection hidden="1"/>
    </xf>
    <xf numFmtId="0" fontId="77" fillId="0" borderId="79" xfId="0" applyFont="1" applyBorder="1" applyAlignment="1" applyProtection="1">
      <alignment vertical="center"/>
      <protection hidden="1"/>
    </xf>
    <xf numFmtId="0" fontId="110" fillId="0" borderId="46" xfId="0" applyFont="1" applyBorder="1" applyAlignment="1" applyProtection="1">
      <alignment horizontal="center" vertical="center" textRotation="90" wrapText="1"/>
      <protection hidden="1"/>
    </xf>
    <xf numFmtId="0" fontId="110" fillId="0" borderId="5" xfId="0" applyFont="1" applyBorder="1" applyAlignment="1" applyProtection="1">
      <alignment horizontal="center" vertical="center" textRotation="90"/>
      <protection hidden="1"/>
    </xf>
    <xf numFmtId="0" fontId="110" fillId="0" borderId="46" xfId="0" applyFont="1" applyBorder="1" applyAlignment="1" applyProtection="1">
      <alignment horizontal="center" vertical="center" textRotation="90"/>
      <protection hidden="1"/>
    </xf>
    <xf numFmtId="0" fontId="110" fillId="0" borderId="47" xfId="0" applyFont="1" applyBorder="1" applyAlignment="1" applyProtection="1">
      <alignment horizontal="center" vertical="center" textRotation="90"/>
      <protection hidden="1"/>
    </xf>
    <xf numFmtId="0" fontId="110" fillId="0" borderId="33" xfId="0" applyFont="1" applyBorder="1" applyAlignment="1" applyProtection="1">
      <alignment horizontal="center" vertical="center" textRotation="90"/>
      <protection hidden="1"/>
    </xf>
    <xf numFmtId="164" fontId="70" fillId="0" borderId="33" xfId="0" applyNumberFormat="1" applyFont="1" applyBorder="1" applyAlignment="1" applyProtection="1">
      <alignment horizontal="center" vertical="center"/>
      <protection hidden="1"/>
    </xf>
    <xf numFmtId="0" fontId="109" fillId="0" borderId="39" xfId="0" applyFont="1" applyBorder="1" applyProtection="1">
      <protection hidden="1"/>
    </xf>
    <xf numFmtId="0" fontId="57" fillId="0" borderId="32" xfId="0" applyFont="1" applyBorder="1" applyProtection="1">
      <protection hidden="1"/>
    </xf>
    <xf numFmtId="0" fontId="57" fillId="0" borderId="84" xfId="0" applyFont="1" applyBorder="1" applyProtection="1">
      <protection hidden="1"/>
    </xf>
    <xf numFmtId="0" fontId="57" fillId="0" borderId="41" xfId="0" applyFont="1" applyBorder="1" applyProtection="1">
      <protection hidden="1"/>
    </xf>
    <xf numFmtId="0" fontId="57" fillId="0" borderId="23" xfId="0" applyFont="1" applyBorder="1" applyProtection="1">
      <protection hidden="1"/>
    </xf>
    <xf numFmtId="0" fontId="57" fillId="0" borderId="42" xfId="0" applyFont="1" applyBorder="1" applyProtection="1">
      <protection hidden="1"/>
    </xf>
    <xf numFmtId="0" fontId="109" fillId="0" borderId="85" xfId="0" applyFont="1" applyBorder="1" applyAlignment="1" applyProtection="1">
      <alignment horizontal="center" vertical="center"/>
      <protection hidden="1"/>
    </xf>
    <xf numFmtId="0" fontId="70" fillId="0" borderId="32" xfId="0" applyFont="1" applyBorder="1" applyAlignment="1" applyProtection="1">
      <alignment horizontal="center" vertical="center"/>
      <protection hidden="1"/>
    </xf>
    <xf numFmtId="0" fontId="70" fillId="0" borderId="84" xfId="0" applyFont="1" applyBorder="1" applyAlignment="1" applyProtection="1">
      <alignment horizontal="center" vertical="center"/>
      <protection hidden="1"/>
    </xf>
    <xf numFmtId="0" fontId="70" fillId="0" borderId="51"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0" fillId="0" borderId="42" xfId="0" applyFont="1" applyBorder="1" applyAlignment="1" applyProtection="1">
      <alignment horizontal="center" vertical="center"/>
      <protection hidden="1"/>
    </xf>
    <xf numFmtId="0" fontId="70" fillId="0" borderId="81" xfId="0" applyFont="1" applyBorder="1" applyAlignment="1" applyProtection="1">
      <alignment horizontal="center" vertical="center"/>
      <protection hidden="1"/>
    </xf>
    <xf numFmtId="0" fontId="70" fillId="0" borderId="83" xfId="0" applyFont="1" applyBorder="1" applyAlignment="1" applyProtection="1">
      <alignment horizontal="center" vertical="center"/>
      <protection hidden="1"/>
    </xf>
    <xf numFmtId="0" fontId="80" fillId="0" borderId="54" xfId="0" applyFont="1" applyBorder="1" applyAlignment="1" applyProtection="1">
      <alignment horizontal="center" vertical="center"/>
      <protection hidden="1"/>
    </xf>
    <xf numFmtId="0" fontId="110" fillId="0" borderId="21" xfId="0" applyFont="1" applyBorder="1" applyAlignment="1" applyProtection="1">
      <alignment horizontal="center" vertical="center"/>
      <protection hidden="1"/>
    </xf>
    <xf numFmtId="0" fontId="82" fillId="0" borderId="52" xfId="0" applyFont="1" applyBorder="1" applyAlignment="1" applyProtection="1">
      <alignment horizontal="center" vertical="center"/>
      <protection hidden="1"/>
    </xf>
    <xf numFmtId="0" fontId="110" fillId="0" borderId="41" xfId="0" applyFont="1" applyBorder="1" applyAlignment="1" applyProtection="1">
      <alignment horizontal="center" vertical="center"/>
      <protection hidden="1"/>
    </xf>
    <xf numFmtId="0" fontId="110" fillId="0" borderId="23" xfId="0" applyFont="1" applyBorder="1" applyAlignment="1" applyProtection="1">
      <alignment horizontal="center" vertical="center"/>
      <protection hidden="1"/>
    </xf>
    <xf numFmtId="0" fontId="82" fillId="0" borderId="42" xfId="0" applyFont="1" applyBorder="1" applyAlignment="1" applyProtection="1">
      <alignment horizontal="center" vertical="center"/>
      <protection hidden="1"/>
    </xf>
    <xf numFmtId="0" fontId="110" fillId="0" borderId="5" xfId="0" applyFont="1" applyBorder="1" applyAlignment="1" applyProtection="1">
      <alignment horizontal="center" vertical="center"/>
      <protection hidden="1"/>
    </xf>
    <xf numFmtId="0" fontId="110" fillId="0" borderId="2" xfId="0" applyFont="1" applyBorder="1" applyAlignment="1" applyProtection="1">
      <alignment horizontal="center" vertical="center"/>
      <protection hidden="1"/>
    </xf>
    <xf numFmtId="164" fontId="72" fillId="0" borderId="5" xfId="0" applyNumberFormat="1" applyFont="1" applyBorder="1" applyAlignment="1" applyProtection="1">
      <alignment horizontal="center" vertical="center" wrapText="1"/>
      <protection hidden="1"/>
    </xf>
    <xf numFmtId="164" fontId="57" fillId="0" borderId="5" xfId="0" applyNumberFormat="1" applyFont="1" applyBorder="1" applyAlignment="1" applyProtection="1">
      <alignment horizontal="center" vertical="center" wrapText="1"/>
      <protection hidden="1"/>
    </xf>
    <xf numFmtId="3" fontId="67" fillId="0" borderId="5" xfId="0" applyNumberFormat="1" applyFont="1" applyBorder="1" applyAlignment="1" applyProtection="1">
      <alignment horizontal="right" vertical="center" wrapText="1"/>
      <protection hidden="1"/>
    </xf>
    <xf numFmtId="3" fontId="67" fillId="0" borderId="2" xfId="0" applyNumberFormat="1" applyFont="1" applyBorder="1" applyAlignment="1" applyProtection="1">
      <alignment horizontal="right" vertical="center" wrapText="1"/>
      <protection hidden="1"/>
    </xf>
    <xf numFmtId="0" fontId="109" fillId="0" borderId="32" xfId="0" applyFont="1" applyBorder="1" applyAlignment="1" applyProtection="1">
      <alignment horizontal="left" vertical="center"/>
      <protection hidden="1"/>
    </xf>
    <xf numFmtId="0" fontId="70" fillId="0" borderId="32" xfId="0" applyFont="1" applyBorder="1" applyAlignment="1" applyProtection="1">
      <alignment horizontal="left" vertical="center"/>
      <protection hidden="1"/>
    </xf>
    <xf numFmtId="49" fontId="72" fillId="0" borderId="32" xfId="0" applyNumberFormat="1" applyFont="1" applyBorder="1" applyAlignment="1" applyProtection="1">
      <alignment horizontal="center" vertical="center"/>
      <protection hidden="1"/>
    </xf>
    <xf numFmtId="3" fontId="71" fillId="0" borderId="32" xfId="0" applyNumberFormat="1" applyFont="1" applyBorder="1" applyAlignment="1" applyProtection="1">
      <alignment horizontal="right" vertical="center"/>
      <protection hidden="1"/>
    </xf>
    <xf numFmtId="0" fontId="108" fillId="0" borderId="0" xfId="0" applyFont="1" applyProtection="1">
      <protection hidden="1"/>
    </xf>
    <xf numFmtId="0" fontId="105" fillId="0" borderId="0" xfId="0" applyFont="1" applyProtection="1">
      <protection hidden="1"/>
    </xf>
    <xf numFmtId="0" fontId="104" fillId="0" borderId="54" xfId="0" applyFont="1" applyBorder="1" applyAlignment="1" applyProtection="1">
      <alignment vertical="center"/>
      <protection hidden="1"/>
    </xf>
    <xf numFmtId="0" fontId="104" fillId="0" borderId="21" xfId="0" applyFont="1" applyBorder="1" applyAlignment="1" applyProtection="1">
      <alignment vertical="center"/>
      <protection hidden="1"/>
    </xf>
    <xf numFmtId="0" fontId="104" fillId="0" borderId="41" xfId="0" applyFont="1" applyBorder="1" applyAlignment="1" applyProtection="1">
      <alignment vertical="center"/>
      <protection hidden="1"/>
    </xf>
    <xf numFmtId="0" fontId="104" fillId="0" borderId="23" xfId="0" applyFont="1" applyBorder="1" applyAlignment="1" applyProtection="1">
      <alignment vertical="center"/>
      <protection hidden="1"/>
    </xf>
    <xf numFmtId="3" fontId="83" fillId="0" borderId="6" xfId="0" applyNumberFormat="1" applyFont="1" applyBorder="1" applyAlignment="1" applyProtection="1">
      <alignment horizontal="right" vertical="center"/>
      <protection hidden="1"/>
    </xf>
    <xf numFmtId="3" fontId="71" fillId="0" borderId="34" xfId="0" applyNumberFormat="1" applyFont="1" applyBorder="1" applyAlignment="1" applyProtection="1">
      <alignment horizontal="right" vertical="center"/>
      <protection hidden="1"/>
    </xf>
    <xf numFmtId="3" fontId="71" fillId="0" borderId="37" xfId="0" applyNumberFormat="1" applyFont="1" applyBorder="1" applyAlignment="1" applyProtection="1">
      <alignment horizontal="right" vertical="center"/>
      <protection hidden="1"/>
    </xf>
    <xf numFmtId="3" fontId="71" fillId="0" borderId="6" xfId="0" applyNumberFormat="1" applyFont="1" applyBorder="1" applyAlignment="1" applyProtection="1">
      <alignment horizontal="right" vertical="center"/>
      <protection hidden="1"/>
    </xf>
    <xf numFmtId="0" fontId="104" fillId="0" borderId="54" xfId="0" applyFont="1" applyBorder="1" applyAlignment="1" applyProtection="1">
      <alignment vertical="center" wrapText="1"/>
      <protection hidden="1"/>
    </xf>
    <xf numFmtId="0" fontId="104" fillId="0" borderId="21" xfId="0" applyFont="1" applyBorder="1" applyAlignment="1" applyProtection="1">
      <alignment vertical="center" wrapText="1"/>
      <protection hidden="1"/>
    </xf>
    <xf numFmtId="0" fontId="104" fillId="0" borderId="79" xfId="0" applyFont="1" applyBorder="1" applyAlignment="1" applyProtection="1">
      <alignment vertical="center" wrapText="1"/>
      <protection hidden="1"/>
    </xf>
    <xf numFmtId="0" fontId="104" fillId="0" borderId="0" xfId="0" applyFont="1" applyAlignment="1" applyProtection="1">
      <alignment vertical="center" wrapText="1"/>
      <protection hidden="1"/>
    </xf>
    <xf numFmtId="0" fontId="77" fillId="0" borderId="55" xfId="0" applyFont="1" applyBorder="1" applyAlignment="1" applyProtection="1">
      <alignment vertical="center" wrapText="1"/>
      <protection hidden="1"/>
    </xf>
    <xf numFmtId="0" fontId="77" fillId="0" borderId="73" xfId="0" applyFont="1" applyBorder="1" applyAlignment="1" applyProtection="1">
      <alignment vertical="center" wrapText="1"/>
      <protection hidden="1"/>
    </xf>
    <xf numFmtId="0" fontId="77" fillId="0" borderId="56" xfId="0" applyFont="1" applyBorder="1" applyAlignment="1" applyProtection="1">
      <alignment vertical="center" wrapText="1"/>
      <protection hidden="1"/>
    </xf>
    <xf numFmtId="164" fontId="70" fillId="0" borderId="5" xfId="0" applyNumberFormat="1" applyFont="1" applyBorder="1" applyProtection="1">
      <protection hidden="1"/>
    </xf>
    <xf numFmtId="164" fontId="70" fillId="0" borderId="7" xfId="0" applyNumberFormat="1" applyFont="1" applyBorder="1" applyProtection="1">
      <protection hidden="1"/>
    </xf>
    <xf numFmtId="3" fontId="83" fillId="0" borderId="49" xfId="0" applyNumberFormat="1" applyFont="1" applyBorder="1" applyAlignment="1" applyProtection="1">
      <alignment horizontal="right" vertical="center"/>
      <protection hidden="1"/>
    </xf>
    <xf numFmtId="3" fontId="71" fillId="0" borderId="68" xfId="0" applyNumberFormat="1" applyFont="1" applyBorder="1" applyAlignment="1" applyProtection="1">
      <alignment horizontal="right" vertical="center"/>
      <protection hidden="1"/>
    </xf>
    <xf numFmtId="3" fontId="71" fillId="0" borderId="73" xfId="0" applyNumberFormat="1" applyFont="1" applyBorder="1" applyAlignment="1" applyProtection="1">
      <alignment horizontal="right" vertical="center"/>
      <protection hidden="1"/>
    </xf>
    <xf numFmtId="3" fontId="71" fillId="0" borderId="80" xfId="0" applyNumberFormat="1" applyFont="1" applyBorder="1" applyAlignment="1" applyProtection="1">
      <alignment horizontal="right" vertical="center"/>
      <protection hidden="1"/>
    </xf>
    <xf numFmtId="0" fontId="77" fillId="0" borderId="54" xfId="0" applyFont="1" applyBorder="1" applyAlignment="1" applyProtection="1">
      <alignment horizontal="left" vertical="center" wrapText="1"/>
      <protection hidden="1"/>
    </xf>
    <xf numFmtId="0" fontId="77" fillId="0" borderId="21" xfId="0" applyFont="1" applyBorder="1" applyAlignment="1" applyProtection="1">
      <alignment horizontal="left" vertical="center" wrapText="1"/>
      <protection hidden="1"/>
    </xf>
    <xf numFmtId="0" fontId="77" fillId="0" borderId="52" xfId="0" applyFont="1" applyBorder="1" applyAlignment="1" applyProtection="1">
      <alignment horizontal="left" vertical="center" wrapText="1"/>
      <protection hidden="1"/>
    </xf>
    <xf numFmtId="0" fontId="77" fillId="0" borderId="79" xfId="0" applyFont="1" applyBorder="1" applyAlignment="1" applyProtection="1">
      <alignment horizontal="left" vertical="center" wrapText="1"/>
      <protection hidden="1"/>
    </xf>
    <xf numFmtId="0" fontId="77" fillId="0" borderId="0" xfId="0" applyFont="1" applyAlignment="1" applyProtection="1">
      <alignment horizontal="left" vertical="center" wrapText="1"/>
      <protection hidden="1"/>
    </xf>
    <xf numFmtId="0" fontId="77" fillId="0" borderId="53" xfId="0" applyFont="1" applyBorder="1" applyAlignment="1" applyProtection="1">
      <alignment horizontal="left" vertical="center" wrapText="1"/>
      <protection hidden="1"/>
    </xf>
    <xf numFmtId="0" fontId="77" fillId="0" borderId="41" xfId="0" applyFont="1" applyBorder="1" applyAlignment="1" applyProtection="1">
      <alignment horizontal="left" vertical="center" wrapText="1"/>
      <protection hidden="1"/>
    </xf>
    <xf numFmtId="0" fontId="77" fillId="0" borderId="23" xfId="0" applyFont="1" applyBorder="1" applyAlignment="1" applyProtection="1">
      <alignment horizontal="left" vertical="center" wrapText="1"/>
      <protection hidden="1"/>
    </xf>
    <xf numFmtId="0" fontId="77" fillId="0" borderId="42" xfId="0" applyFont="1" applyBorder="1" applyAlignment="1" applyProtection="1">
      <alignment horizontal="left" vertical="center" wrapText="1"/>
      <protection hidden="1"/>
    </xf>
    <xf numFmtId="0" fontId="64" fillId="0" borderId="21" xfId="0" applyFont="1" applyBorder="1" applyProtection="1">
      <protection hidden="1"/>
    </xf>
    <xf numFmtId="0" fontId="64" fillId="0" borderId="52" xfId="0" applyFont="1" applyBorder="1" applyProtection="1">
      <protection hidden="1"/>
    </xf>
    <xf numFmtId="0" fontId="64" fillId="0" borderId="79" xfId="0" applyFont="1" applyBorder="1" applyProtection="1">
      <protection hidden="1"/>
    </xf>
    <xf numFmtId="0" fontId="64" fillId="0" borderId="0" xfId="0" applyFont="1" applyProtection="1">
      <protection hidden="1"/>
    </xf>
    <xf numFmtId="0" fontId="64" fillId="0" borderId="53" xfId="0" applyFont="1" applyBorder="1" applyProtection="1">
      <protection hidden="1"/>
    </xf>
    <xf numFmtId="0" fontId="64" fillId="0" borderId="41" xfId="0" applyFont="1" applyBorder="1" applyProtection="1">
      <protection hidden="1"/>
    </xf>
    <xf numFmtId="0" fontId="64" fillId="0" borderId="23" xfId="0" applyFont="1" applyBorder="1" applyProtection="1">
      <protection hidden="1"/>
    </xf>
    <xf numFmtId="0" fontId="64" fillId="0" borderId="42" xfId="0" applyFont="1" applyBorder="1" applyProtection="1">
      <protection hidden="1"/>
    </xf>
    <xf numFmtId="164" fontId="72" fillId="0" borderId="49" xfId="0" applyNumberFormat="1" applyFont="1" applyBorder="1" applyAlignment="1" applyProtection="1">
      <alignment horizontal="center" vertical="center"/>
      <protection hidden="1"/>
    </xf>
    <xf numFmtId="164" fontId="57" fillId="0" borderId="21" xfId="0" applyNumberFormat="1" applyFont="1" applyBorder="1" applyProtection="1">
      <protection hidden="1"/>
    </xf>
    <xf numFmtId="164" fontId="57" fillId="0" borderId="52" xfId="0" applyNumberFormat="1" applyFont="1" applyBorder="1" applyProtection="1">
      <protection hidden="1"/>
    </xf>
    <xf numFmtId="164" fontId="57" fillId="0" borderId="50" xfId="0" applyNumberFormat="1" applyFont="1" applyBorder="1" applyProtection="1">
      <protection hidden="1"/>
    </xf>
    <xf numFmtId="164" fontId="57" fillId="0" borderId="0" xfId="0" applyNumberFormat="1" applyFont="1" applyProtection="1">
      <protection hidden="1"/>
    </xf>
    <xf numFmtId="164" fontId="57" fillId="0" borderId="53" xfId="0" applyNumberFormat="1" applyFont="1" applyBorder="1" applyProtection="1">
      <protection hidden="1"/>
    </xf>
    <xf numFmtId="164" fontId="57" fillId="0" borderId="51" xfId="0" applyNumberFormat="1" applyFont="1" applyBorder="1" applyProtection="1">
      <protection hidden="1"/>
    </xf>
    <xf numFmtId="164" fontId="57" fillId="0" borderId="23" xfId="0" applyNumberFormat="1" applyFont="1" applyBorder="1" applyProtection="1">
      <protection hidden="1"/>
    </xf>
    <xf numFmtId="164" fontId="57" fillId="0" borderId="42" xfId="0" applyNumberFormat="1" applyFont="1" applyBorder="1" applyProtection="1">
      <protection hidden="1"/>
    </xf>
    <xf numFmtId="3" fontId="67" fillId="0" borderId="21" xfId="0" applyNumberFormat="1" applyFont="1" applyBorder="1" applyProtection="1">
      <protection hidden="1"/>
    </xf>
    <xf numFmtId="3" fontId="67" fillId="0" borderId="82" xfId="0" applyNumberFormat="1" applyFont="1" applyBorder="1" applyProtection="1">
      <protection hidden="1"/>
    </xf>
    <xf numFmtId="3" fontId="67" fillId="0" borderId="50" xfId="0" applyNumberFormat="1" applyFont="1" applyBorder="1" applyProtection="1">
      <protection hidden="1"/>
    </xf>
    <xf numFmtId="3" fontId="67" fillId="0" borderId="0" xfId="0" applyNumberFormat="1" applyFont="1" applyProtection="1">
      <protection hidden="1"/>
    </xf>
    <xf numFmtId="3" fontId="67" fillId="0" borderId="38" xfId="0" applyNumberFormat="1" applyFont="1" applyBorder="1" applyProtection="1">
      <protection hidden="1"/>
    </xf>
    <xf numFmtId="3" fontId="67" fillId="0" borderId="51" xfId="0" applyNumberFormat="1" applyFont="1" applyBorder="1" applyProtection="1">
      <protection hidden="1"/>
    </xf>
    <xf numFmtId="3" fontId="67" fillId="0" borderId="23" xfId="0" applyNumberFormat="1" applyFont="1" applyBorder="1" applyProtection="1">
      <protection hidden="1"/>
    </xf>
    <xf numFmtId="3" fontId="67" fillId="0" borderId="83" xfId="0" applyNumberFormat="1" applyFont="1" applyBorder="1" applyProtection="1">
      <protection hidden="1"/>
    </xf>
    <xf numFmtId="164" fontId="57" fillId="0" borderId="5" xfId="0" applyNumberFormat="1" applyFont="1" applyBorder="1" applyProtection="1">
      <protection hidden="1"/>
    </xf>
    <xf numFmtId="0" fontId="99" fillId="0" borderId="46" xfId="0" applyFont="1" applyBorder="1" applyAlignment="1" applyProtection="1">
      <alignment horizontal="left" vertical="center"/>
      <protection hidden="1"/>
    </xf>
    <xf numFmtId="0" fontId="82" fillId="0" borderId="5" xfId="0" applyFont="1" applyBorder="1" applyAlignment="1" applyProtection="1">
      <alignment horizontal="left"/>
      <protection hidden="1"/>
    </xf>
    <xf numFmtId="0" fontId="82" fillId="0" borderId="46" xfId="0" applyFont="1" applyBorder="1" applyAlignment="1" applyProtection="1">
      <alignment horizontal="left"/>
      <protection hidden="1"/>
    </xf>
    <xf numFmtId="3" fontId="13" fillId="0" borderId="5" xfId="0" applyNumberFormat="1" applyFont="1" applyBorder="1" applyAlignment="1" applyProtection="1">
      <alignment horizontal="center" vertical="center"/>
      <protection hidden="1"/>
    </xf>
    <xf numFmtId="0" fontId="74" fillId="0" borderId="5" xfId="0" applyFont="1" applyBorder="1" applyAlignment="1" applyProtection="1">
      <alignment horizontal="center" vertical="center"/>
      <protection hidden="1"/>
    </xf>
    <xf numFmtId="0" fontId="74" fillId="0" borderId="2" xfId="0" applyFont="1" applyBorder="1" applyAlignment="1" applyProtection="1">
      <alignment horizontal="center" vertical="center"/>
      <protection hidden="1"/>
    </xf>
    <xf numFmtId="0" fontId="110" fillId="0" borderId="5" xfId="0" applyFont="1" applyBorder="1" applyAlignment="1" applyProtection="1">
      <alignment horizontal="left" vertical="center"/>
      <protection hidden="1"/>
    </xf>
    <xf numFmtId="3" fontId="83" fillId="0" borderId="21" xfId="0" applyNumberFormat="1" applyFont="1" applyBorder="1" applyAlignment="1" applyProtection="1">
      <alignment horizontal="right" vertical="center"/>
      <protection hidden="1"/>
    </xf>
    <xf numFmtId="3" fontId="83" fillId="0" borderId="82" xfId="0" applyNumberFormat="1" applyFont="1" applyBorder="1" applyAlignment="1" applyProtection="1">
      <alignment horizontal="right" vertical="center"/>
      <protection hidden="1"/>
    </xf>
    <xf numFmtId="3" fontId="83" fillId="0" borderId="50" xfId="0" applyNumberFormat="1" applyFont="1" applyBorder="1" applyAlignment="1" applyProtection="1">
      <alignment horizontal="right" vertical="center"/>
      <protection hidden="1"/>
    </xf>
    <xf numFmtId="3" fontId="83" fillId="0" borderId="0" xfId="0" applyNumberFormat="1" applyFont="1" applyAlignment="1" applyProtection="1">
      <alignment horizontal="right" vertical="center"/>
      <protection hidden="1"/>
    </xf>
    <xf numFmtId="3" fontId="83" fillId="0" borderId="38" xfId="0" applyNumberFormat="1" applyFont="1" applyBorder="1" applyAlignment="1" applyProtection="1">
      <alignment horizontal="right" vertical="center"/>
      <protection hidden="1"/>
    </xf>
    <xf numFmtId="3" fontId="83" fillId="0" borderId="51" xfId="0" applyNumberFormat="1" applyFont="1" applyBorder="1" applyAlignment="1" applyProtection="1">
      <alignment horizontal="right" vertical="center"/>
      <protection hidden="1"/>
    </xf>
    <xf numFmtId="3" fontId="83" fillId="0" borderId="23" xfId="0" applyNumberFormat="1" applyFont="1" applyBorder="1" applyAlignment="1" applyProtection="1">
      <alignment horizontal="right" vertical="center"/>
      <protection hidden="1"/>
    </xf>
    <xf numFmtId="3" fontId="83" fillId="0" borderId="83" xfId="0" applyNumberFormat="1" applyFont="1" applyBorder="1" applyAlignment="1" applyProtection="1">
      <alignment horizontal="right" vertical="center"/>
      <protection hidden="1"/>
    </xf>
    <xf numFmtId="0" fontId="82" fillId="0" borderId="48" xfId="0" applyFont="1" applyBorder="1" applyAlignment="1" applyProtection="1">
      <alignment horizontal="left" vertical="center"/>
      <protection hidden="1"/>
    </xf>
    <xf numFmtId="0" fontId="0" fillId="0" borderId="4" xfId="0" applyBorder="1" applyAlignment="1" applyProtection="1">
      <alignment horizontal="left"/>
      <protection hidden="1"/>
    </xf>
    <xf numFmtId="0" fontId="0" fillId="0" borderId="46" xfId="0" applyBorder="1" applyAlignment="1" applyProtection="1">
      <alignment horizontal="left"/>
      <protection hidden="1"/>
    </xf>
    <xf numFmtId="0" fontId="0" fillId="0" borderId="5" xfId="0" applyBorder="1" applyAlignment="1" applyProtection="1">
      <alignment horizontal="left"/>
      <protection hidden="1"/>
    </xf>
    <xf numFmtId="164" fontId="109" fillId="0" borderId="4" xfId="0" applyNumberFormat="1" applyFont="1" applyBorder="1" applyAlignment="1" applyProtection="1">
      <alignment horizontal="center"/>
      <protection hidden="1"/>
    </xf>
    <xf numFmtId="0" fontId="55" fillId="0" borderId="4" xfId="0" applyFont="1" applyBorder="1" applyAlignment="1" applyProtection="1">
      <alignment horizontal="center"/>
      <protection hidden="1"/>
    </xf>
    <xf numFmtId="0" fontId="55" fillId="0" borderId="5" xfId="0" applyFont="1" applyBorder="1" applyAlignment="1" applyProtection="1">
      <alignment horizontal="center"/>
      <protection hidden="1"/>
    </xf>
    <xf numFmtId="0" fontId="104" fillId="0" borderId="47" xfId="0" applyFont="1" applyBorder="1" applyAlignment="1" applyProtection="1">
      <alignment horizontal="left" vertical="center"/>
      <protection hidden="1"/>
    </xf>
    <xf numFmtId="0" fontId="64" fillId="0" borderId="33" xfId="0" applyFont="1" applyBorder="1" applyAlignment="1" applyProtection="1">
      <alignment horizontal="left" vertical="center"/>
      <protection hidden="1"/>
    </xf>
    <xf numFmtId="0" fontId="64" fillId="0" borderId="66" xfId="0" applyFont="1" applyBorder="1" applyAlignment="1" applyProtection="1">
      <alignment horizontal="left" vertical="center"/>
      <protection hidden="1"/>
    </xf>
    <xf numFmtId="0" fontId="64" fillId="0" borderId="69" xfId="0" applyFont="1" applyBorder="1" applyAlignment="1" applyProtection="1">
      <alignment horizontal="left" vertical="center"/>
      <protection hidden="1"/>
    </xf>
    <xf numFmtId="0" fontId="64" fillId="0" borderId="67" xfId="0" applyFont="1" applyBorder="1" applyAlignment="1" applyProtection="1">
      <alignment horizontal="left" vertical="center"/>
      <protection hidden="1"/>
    </xf>
    <xf numFmtId="0" fontId="64" fillId="0" borderId="86" xfId="0" applyFont="1" applyBorder="1" applyAlignment="1" applyProtection="1">
      <alignment horizontal="left" vertical="center"/>
      <protection hidden="1"/>
    </xf>
    <xf numFmtId="164" fontId="70" fillId="0" borderId="6" xfId="0" applyNumberFormat="1" applyFont="1" applyBorder="1" applyAlignment="1" applyProtection="1">
      <alignment horizontal="center" vertical="center"/>
      <protection hidden="1"/>
    </xf>
    <xf numFmtId="164" fontId="70" fillId="0" borderId="36" xfId="0" applyNumberFormat="1" applyFont="1" applyBorder="1" applyAlignment="1" applyProtection="1">
      <alignment horizontal="center" vertical="center"/>
      <protection hidden="1"/>
    </xf>
    <xf numFmtId="164" fontId="70" fillId="0" borderId="69" xfId="0" applyNumberFormat="1" applyFont="1" applyBorder="1" applyAlignment="1" applyProtection="1">
      <alignment horizontal="center" vertical="center"/>
      <protection hidden="1"/>
    </xf>
    <xf numFmtId="0" fontId="0" fillId="0" borderId="86" xfId="0" applyBorder="1" applyAlignment="1" applyProtection="1">
      <alignment horizontal="center" vertical="center"/>
      <protection hidden="1"/>
    </xf>
    <xf numFmtId="165" fontId="71" fillId="0" borderId="33" xfId="0" applyNumberFormat="1" applyFont="1" applyBorder="1" applyAlignment="1" applyProtection="1">
      <alignment horizontal="right" vertical="center"/>
      <protection hidden="1"/>
    </xf>
    <xf numFmtId="165" fontId="0" fillId="0" borderId="33" xfId="0" applyNumberFormat="1" applyBorder="1" applyAlignment="1" applyProtection="1">
      <alignment horizontal="right" vertical="center"/>
      <protection hidden="1"/>
    </xf>
    <xf numFmtId="165" fontId="0" fillId="0" borderId="9" xfId="0" applyNumberFormat="1" applyBorder="1" applyAlignment="1" applyProtection="1">
      <alignment horizontal="right" vertical="center"/>
      <protection hidden="1"/>
    </xf>
    <xf numFmtId="165" fontId="67" fillId="0" borderId="69" xfId="0" applyNumberFormat="1" applyFont="1" applyBorder="1" applyAlignment="1" applyProtection="1">
      <alignment horizontal="right" vertical="center"/>
      <protection hidden="1"/>
    </xf>
    <xf numFmtId="165" fontId="0" fillId="0" borderId="69" xfId="0" applyNumberFormat="1" applyBorder="1" applyAlignment="1" applyProtection="1">
      <alignment horizontal="right" vertical="center"/>
      <protection hidden="1"/>
    </xf>
    <xf numFmtId="165" fontId="0" fillId="0" borderId="77" xfId="0" applyNumberFormat="1" applyBorder="1" applyAlignment="1" applyProtection="1">
      <alignment horizontal="right" vertical="center"/>
      <protection hidden="1"/>
    </xf>
    <xf numFmtId="165" fontId="0" fillId="0" borderId="86" xfId="0" applyNumberFormat="1" applyBorder="1" applyAlignment="1" applyProtection="1">
      <alignment horizontal="right" vertical="center"/>
      <protection hidden="1"/>
    </xf>
    <xf numFmtId="165" fontId="0" fillId="0" borderId="78" xfId="0" applyNumberFormat="1" applyBorder="1" applyAlignment="1" applyProtection="1">
      <alignment horizontal="right" vertical="center"/>
      <protection hidden="1"/>
    </xf>
    <xf numFmtId="0" fontId="101" fillId="0" borderId="0" xfId="0" applyFont="1" applyAlignment="1" applyProtection="1">
      <alignment horizontal="left" vertical="center"/>
      <protection hidden="1"/>
    </xf>
    <xf numFmtId="0" fontId="102" fillId="0" borderId="0" xfId="0" applyFont="1" applyAlignment="1" applyProtection="1">
      <alignment horizontal="left" vertical="center"/>
      <protection hidden="1"/>
    </xf>
    <xf numFmtId="0" fontId="100" fillId="0" borderId="5" xfId="0" applyFont="1" applyBorder="1" applyAlignment="1" applyProtection="1">
      <alignment horizontal="center" vertical="center"/>
      <protection hidden="1"/>
    </xf>
    <xf numFmtId="0" fontId="100" fillId="0" borderId="2" xfId="0" applyFont="1" applyBorder="1" applyAlignment="1" applyProtection="1">
      <alignment horizontal="center" vertical="center"/>
      <protection hidden="1"/>
    </xf>
    <xf numFmtId="0" fontId="104" fillId="0" borderId="54" xfId="0" applyFont="1" applyBorder="1" applyAlignment="1" applyProtection="1">
      <alignment horizontal="left" vertical="center"/>
      <protection hidden="1"/>
    </xf>
    <xf numFmtId="164" fontId="72" fillId="0" borderId="21" xfId="0" applyNumberFormat="1" applyFont="1" applyBorder="1" applyAlignment="1" applyProtection="1">
      <alignment horizontal="center" vertical="center"/>
      <protection hidden="1"/>
    </xf>
    <xf numFmtId="164" fontId="72" fillId="0" borderId="52" xfId="0" applyNumberFormat="1" applyFont="1" applyBorder="1" applyAlignment="1" applyProtection="1">
      <alignment horizontal="center" vertical="center"/>
      <protection hidden="1"/>
    </xf>
    <xf numFmtId="164" fontId="72" fillId="0" borderId="50" xfId="0" applyNumberFormat="1" applyFont="1" applyBorder="1" applyAlignment="1" applyProtection="1">
      <alignment horizontal="center" vertical="center"/>
      <protection hidden="1"/>
    </xf>
    <xf numFmtId="164" fontId="72" fillId="0" borderId="0" xfId="0" applyNumberFormat="1" applyFont="1" applyAlignment="1" applyProtection="1">
      <alignment horizontal="center" vertical="center"/>
      <protection hidden="1"/>
    </xf>
    <xf numFmtId="164" fontId="72" fillId="0" borderId="53" xfId="0" applyNumberFormat="1" applyFont="1" applyBorder="1" applyAlignment="1" applyProtection="1">
      <alignment horizontal="center" vertical="center"/>
      <protection hidden="1"/>
    </xf>
    <xf numFmtId="164" fontId="72" fillId="0" borderId="51" xfId="0" applyNumberFormat="1" applyFont="1" applyBorder="1" applyAlignment="1" applyProtection="1">
      <alignment horizontal="center" vertical="center"/>
      <protection hidden="1"/>
    </xf>
    <xf numFmtId="164" fontId="72" fillId="0" borderId="23" xfId="0" applyNumberFormat="1" applyFont="1" applyBorder="1" applyAlignment="1" applyProtection="1">
      <alignment horizontal="center" vertical="center"/>
      <protection hidden="1"/>
    </xf>
    <xf numFmtId="164" fontId="72" fillId="0" borderId="42" xfId="0" applyNumberFormat="1" applyFont="1" applyBorder="1" applyAlignment="1" applyProtection="1">
      <alignment horizontal="center" vertical="center"/>
      <protection hidden="1"/>
    </xf>
    <xf numFmtId="3" fontId="13" fillId="0" borderId="49" xfId="0" applyNumberFormat="1" applyFont="1" applyBorder="1" applyAlignment="1" applyProtection="1">
      <alignment horizontal="left" vertical="center"/>
      <protection hidden="1"/>
    </xf>
    <xf numFmtId="0" fontId="112" fillId="0" borderId="50" xfId="0" applyFont="1" applyBorder="1" applyAlignment="1" applyProtection="1">
      <alignment horizontal="left" vertical="center"/>
      <protection hidden="1"/>
    </xf>
    <xf numFmtId="0" fontId="73" fillId="0" borderId="52" xfId="0" applyFont="1" applyBorder="1" applyAlignment="1" applyProtection="1">
      <alignment horizontal="left" vertical="center"/>
      <protection hidden="1"/>
    </xf>
    <xf numFmtId="0" fontId="73" fillId="0" borderId="53" xfId="0" applyFont="1" applyBorder="1" applyAlignment="1" applyProtection="1">
      <alignment horizontal="left" vertical="center"/>
      <protection hidden="1"/>
    </xf>
    <xf numFmtId="0" fontId="73" fillId="0" borderId="37" xfId="0" applyFont="1" applyBorder="1" applyAlignment="1" applyProtection="1">
      <alignment horizontal="left" vertical="center"/>
      <protection hidden="1"/>
    </xf>
    <xf numFmtId="0" fontId="73" fillId="0" borderId="82" xfId="0" applyFont="1" applyBorder="1" applyAlignment="1" applyProtection="1">
      <alignment horizontal="left" vertical="center"/>
      <protection hidden="1"/>
    </xf>
    <xf numFmtId="3" fontId="73" fillId="0" borderId="5" xfId="0" applyNumberFormat="1" applyFont="1" applyBorder="1" applyAlignment="1" applyProtection="1">
      <alignment horizontal="center" vertical="center"/>
      <protection hidden="1"/>
    </xf>
    <xf numFmtId="0" fontId="73" fillId="0" borderId="5" xfId="0"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164" fontId="70" fillId="0" borderId="36" xfId="0" applyNumberFormat="1" applyFont="1" applyBorder="1" applyAlignment="1" applyProtection="1">
      <alignment horizontal="center"/>
      <protection hidden="1"/>
    </xf>
    <xf numFmtId="164" fontId="70" fillId="0" borderId="6" xfId="0" applyNumberFormat="1" applyFont="1" applyBorder="1" applyAlignment="1" applyProtection="1">
      <alignment horizontal="center"/>
      <protection hidden="1"/>
    </xf>
    <xf numFmtId="0" fontId="59" fillId="0" borderId="34" xfId="0" applyFont="1" applyBorder="1" applyAlignment="1" applyProtection="1">
      <alignment horizontal="center" vertical="center"/>
      <protection hidden="1"/>
    </xf>
    <xf numFmtId="0" fontId="59" fillId="0" borderId="6" xfId="0" applyFont="1" applyBorder="1" applyAlignment="1" applyProtection="1">
      <alignment horizontal="center" vertical="center"/>
      <protection hidden="1"/>
    </xf>
    <xf numFmtId="49" fontId="59" fillId="0" borderId="34" xfId="0" applyNumberFormat="1" applyFont="1" applyBorder="1" applyAlignment="1" applyProtection="1">
      <alignment horizontal="center" vertical="center"/>
      <protection hidden="1"/>
    </xf>
    <xf numFmtId="49" fontId="59" fillId="0" borderId="36" xfId="0" applyNumberFormat="1" applyFont="1" applyBorder="1" applyAlignment="1" applyProtection="1">
      <alignment horizontal="center" vertical="center"/>
      <protection hidden="1"/>
    </xf>
    <xf numFmtId="0" fontId="64" fillId="0" borderId="54" xfId="0" applyFont="1" applyBorder="1" applyAlignment="1" applyProtection="1">
      <alignment horizontal="left" vertical="center" wrapText="1"/>
      <protection hidden="1"/>
    </xf>
    <xf numFmtId="0" fontId="64" fillId="0" borderId="21" xfId="0" applyFont="1" applyBorder="1" applyAlignment="1" applyProtection="1">
      <alignment horizontal="left" vertical="center"/>
      <protection hidden="1"/>
    </xf>
    <xf numFmtId="0" fontId="64" fillId="0" borderId="52" xfId="0" applyFont="1" applyBorder="1" applyAlignment="1" applyProtection="1">
      <alignment horizontal="left" vertical="center"/>
      <protection hidden="1"/>
    </xf>
    <xf numFmtId="0" fontId="64" fillId="0" borderId="41" xfId="0" applyFont="1" applyBorder="1" applyAlignment="1" applyProtection="1">
      <alignment horizontal="left" vertical="center"/>
      <protection hidden="1"/>
    </xf>
    <xf numFmtId="0" fontId="64" fillId="0" borderId="23" xfId="0" applyFont="1" applyBorder="1" applyAlignment="1" applyProtection="1">
      <alignment horizontal="left" vertical="center"/>
      <protection hidden="1"/>
    </xf>
    <xf numFmtId="0" fontId="64" fillId="0" borderId="42" xfId="0" applyFont="1" applyBorder="1" applyAlignment="1" applyProtection="1">
      <alignment horizontal="left" vertical="center"/>
      <protection hidden="1"/>
    </xf>
    <xf numFmtId="0" fontId="104" fillId="0" borderId="54" xfId="0" applyFont="1" applyBorder="1" applyAlignment="1" applyProtection="1">
      <alignment horizontal="left" vertical="center" wrapText="1"/>
      <protection hidden="1"/>
    </xf>
    <xf numFmtId="0" fontId="64" fillId="0" borderId="54" xfId="0" applyFont="1" applyBorder="1" applyAlignment="1" applyProtection="1">
      <alignment vertical="center" wrapText="1"/>
      <protection hidden="1"/>
    </xf>
    <xf numFmtId="0" fontId="64" fillId="0" borderId="79" xfId="0" applyFont="1" applyBorder="1" applyAlignment="1" applyProtection="1">
      <alignment vertical="center"/>
      <protection hidden="1"/>
    </xf>
    <xf numFmtId="164" fontId="70" fillId="0" borderId="51" xfId="0" applyNumberFormat="1" applyFont="1" applyBorder="1" applyAlignment="1" applyProtection="1">
      <alignment horizontal="center" vertical="center"/>
      <protection hidden="1"/>
    </xf>
    <xf numFmtId="164" fontId="70" fillId="0" borderId="42" xfId="0" applyNumberFormat="1" applyFont="1" applyBorder="1" applyAlignment="1" applyProtection="1">
      <alignment horizontal="center" vertical="center"/>
      <protection hidden="1"/>
    </xf>
    <xf numFmtId="164" fontId="72" fillId="0" borderId="6" xfId="0" applyNumberFormat="1" applyFont="1" applyBorder="1" applyAlignment="1" applyProtection="1">
      <alignment horizontal="center" vertical="center"/>
      <protection hidden="1"/>
    </xf>
    <xf numFmtId="0" fontId="64" fillId="0" borderId="64" xfId="0" applyFont="1" applyBorder="1" applyProtection="1">
      <protection hidden="1"/>
    </xf>
    <xf numFmtId="0" fontId="64" fillId="0" borderId="34" xfId="0" applyFont="1" applyBorder="1" applyProtection="1">
      <protection hidden="1"/>
    </xf>
    <xf numFmtId="0" fontId="64" fillId="0" borderId="36" xfId="0" applyFont="1" applyBorder="1" applyProtection="1">
      <protection hidden="1"/>
    </xf>
    <xf numFmtId="0" fontId="64" fillId="0" borderId="64" xfId="0" applyFont="1" applyBorder="1" applyAlignment="1" applyProtection="1">
      <alignment horizontal="left" vertical="center" wrapText="1"/>
      <protection hidden="1"/>
    </xf>
    <xf numFmtId="0" fontId="64" fillId="0" borderId="34" xfId="0" applyFont="1" applyBorder="1" applyAlignment="1" applyProtection="1">
      <alignment horizontal="left" vertical="center" wrapText="1"/>
      <protection hidden="1"/>
    </xf>
    <xf numFmtId="0" fontId="64" fillId="0" borderId="36" xfId="0" applyFont="1" applyBorder="1" applyAlignment="1" applyProtection="1">
      <alignment horizontal="left" vertical="center" wrapText="1"/>
      <protection hidden="1"/>
    </xf>
    <xf numFmtId="164" fontId="70" fillId="0" borderId="49" xfId="0" applyNumberFormat="1" applyFont="1" applyBorder="1" applyAlignment="1" applyProtection="1">
      <alignment horizontal="center"/>
      <protection hidden="1"/>
    </xf>
    <xf numFmtId="164" fontId="57" fillId="0" borderId="52" xfId="0" applyNumberFormat="1" applyFont="1" applyBorder="1" applyAlignment="1" applyProtection="1">
      <alignment horizontal="center"/>
      <protection hidden="1"/>
    </xf>
    <xf numFmtId="164" fontId="57" fillId="0" borderId="51" xfId="0" applyNumberFormat="1" applyFont="1" applyBorder="1" applyAlignment="1" applyProtection="1">
      <alignment horizontal="center"/>
      <protection hidden="1"/>
    </xf>
    <xf numFmtId="164" fontId="57" fillId="0" borderId="42" xfId="0" applyNumberFormat="1" applyFont="1" applyBorder="1" applyAlignment="1" applyProtection="1">
      <alignment horizontal="center"/>
      <protection hidden="1"/>
    </xf>
    <xf numFmtId="3" fontId="67" fillId="0" borderId="49" xfId="0" applyNumberFormat="1" applyFont="1" applyBorder="1" applyAlignment="1" applyProtection="1">
      <alignment horizontal="right" vertical="center"/>
      <protection hidden="1"/>
    </xf>
    <xf numFmtId="0" fontId="64" fillId="0" borderId="21" xfId="0" applyFont="1" applyBorder="1" applyAlignment="1" applyProtection="1">
      <alignment wrapText="1"/>
      <protection hidden="1"/>
    </xf>
    <xf numFmtId="0" fontId="64" fillId="0" borderId="52" xfId="0" applyFont="1" applyBorder="1" applyAlignment="1" applyProtection="1">
      <alignment wrapText="1"/>
      <protection hidden="1"/>
    </xf>
    <xf numFmtId="0" fontId="64" fillId="0" borderId="41" xfId="0" applyFont="1" applyBorder="1" applyAlignment="1" applyProtection="1">
      <alignment wrapText="1"/>
      <protection hidden="1"/>
    </xf>
    <xf numFmtId="0" fontId="64" fillId="0" borderId="23" xfId="0" applyFont="1" applyBorder="1" applyAlignment="1" applyProtection="1">
      <alignment wrapText="1"/>
      <protection hidden="1"/>
    </xf>
    <xf numFmtId="0" fontId="64" fillId="0" borderId="42" xfId="0" applyFont="1" applyBorder="1" applyAlignment="1" applyProtection="1">
      <alignment wrapText="1"/>
      <protection hidden="1"/>
    </xf>
    <xf numFmtId="0" fontId="110" fillId="0" borderId="54" xfId="0" applyFont="1" applyBorder="1" applyAlignment="1" applyProtection="1">
      <alignment horizontal="fill" vertical="center"/>
      <protection hidden="1"/>
    </xf>
    <xf numFmtId="0" fontId="82" fillId="0" borderId="21" xfId="0" applyFont="1" applyBorder="1" applyAlignment="1" applyProtection="1">
      <alignment horizontal="fill"/>
      <protection hidden="1"/>
    </xf>
    <xf numFmtId="0" fontId="82" fillId="0" borderId="52" xfId="0" applyFont="1" applyBorder="1" applyAlignment="1" applyProtection="1">
      <alignment horizontal="fill"/>
      <protection hidden="1"/>
    </xf>
    <xf numFmtId="0" fontId="82" fillId="0" borderId="41" xfId="0" applyFont="1" applyBorder="1" applyAlignment="1" applyProtection="1">
      <alignment horizontal="fill"/>
      <protection hidden="1"/>
    </xf>
    <xf numFmtId="0" fontId="82" fillId="0" borderId="23" xfId="0" applyFont="1" applyBorder="1" applyAlignment="1" applyProtection="1">
      <alignment horizontal="fill"/>
      <protection hidden="1"/>
    </xf>
    <xf numFmtId="0" fontId="82" fillId="0" borderId="42" xfId="0" applyFont="1" applyBorder="1" applyAlignment="1" applyProtection="1">
      <alignment horizontal="fill"/>
      <protection hidden="1"/>
    </xf>
    <xf numFmtId="0" fontId="104" fillId="0" borderId="64" xfId="0" applyFont="1" applyBorder="1" applyAlignment="1" applyProtection="1">
      <alignment horizontal="left" vertical="center" wrapText="1"/>
      <protection hidden="1"/>
    </xf>
    <xf numFmtId="0" fontId="81" fillId="0" borderId="0" xfId="0" applyFont="1" applyAlignment="1" applyProtection="1">
      <alignment horizontal="left" vertical="center"/>
      <protection hidden="1"/>
    </xf>
    <xf numFmtId="0" fontId="81" fillId="0" borderId="73" xfId="0" applyFont="1" applyBorder="1" applyAlignment="1" applyProtection="1">
      <alignment horizontal="left" vertical="center"/>
      <protection hidden="1"/>
    </xf>
    <xf numFmtId="0" fontId="101" fillId="0" borderId="0" xfId="0" applyFont="1" applyAlignment="1" applyProtection="1">
      <alignment horizontal="left"/>
      <protection hidden="1"/>
    </xf>
    <xf numFmtId="0" fontId="101" fillId="0" borderId="73" xfId="0" applyFont="1" applyBorder="1" applyAlignment="1" applyProtection="1">
      <alignment horizontal="left"/>
      <protection hidden="1"/>
    </xf>
    <xf numFmtId="0" fontId="69" fillId="0" borderId="72" xfId="0" applyFont="1" applyBorder="1" applyAlignment="1" applyProtection="1">
      <alignment horizontal="center"/>
      <protection hidden="1"/>
    </xf>
    <xf numFmtId="0" fontId="69" fillId="0" borderId="3" xfId="0" applyFont="1" applyBorder="1" applyAlignment="1" applyProtection="1">
      <alignment horizontal="center"/>
      <protection hidden="1"/>
    </xf>
    <xf numFmtId="0" fontId="69" fillId="0" borderId="45" xfId="0" applyFont="1" applyBorder="1" applyAlignment="1" applyProtection="1">
      <alignment horizontal="center"/>
      <protection hidden="1"/>
    </xf>
    <xf numFmtId="0" fontId="69" fillId="0" borderId="74" xfId="0" applyFont="1" applyBorder="1" applyAlignment="1" applyProtection="1">
      <alignment horizontal="center"/>
      <protection hidden="1"/>
    </xf>
    <xf numFmtId="0" fontId="57" fillId="0" borderId="75" xfId="0" applyFont="1" applyBorder="1" applyAlignment="1" applyProtection="1">
      <alignment horizontal="center"/>
      <protection hidden="1"/>
    </xf>
    <xf numFmtId="0" fontId="59" fillId="0" borderId="36" xfId="0" applyFont="1" applyBorder="1" applyAlignment="1" applyProtection="1">
      <alignment horizontal="center" vertical="center"/>
      <protection hidden="1"/>
    </xf>
    <xf numFmtId="0" fontId="82" fillId="0" borderId="37" xfId="0" applyFont="1" applyBorder="1" applyAlignment="1" applyProtection="1">
      <alignment horizontal="center" vertical="center"/>
      <protection hidden="1"/>
    </xf>
    <xf numFmtId="0" fontId="69" fillId="0" borderId="72" xfId="0" applyFont="1" applyBorder="1" applyAlignment="1" applyProtection="1">
      <alignment horizontal="center" vertical="center"/>
      <protection hidden="1"/>
    </xf>
    <xf numFmtId="0" fontId="69" fillId="0" borderId="3" xfId="0" applyFont="1" applyBorder="1" applyAlignment="1" applyProtection="1">
      <alignment horizontal="center" vertical="center"/>
      <protection hidden="1"/>
    </xf>
    <xf numFmtId="0" fontId="57" fillId="0" borderId="45" xfId="0" applyFont="1" applyBorder="1" applyAlignment="1" applyProtection="1">
      <alignment horizontal="center" vertical="center"/>
      <protection hidden="1"/>
    </xf>
    <xf numFmtId="0" fontId="69" fillId="0" borderId="74" xfId="0" applyFont="1" applyBorder="1" applyAlignment="1" applyProtection="1">
      <alignment horizontal="center" vertical="center"/>
      <protection hidden="1"/>
    </xf>
    <xf numFmtId="0" fontId="69" fillId="0" borderId="45" xfId="0" applyFont="1" applyBorder="1" applyAlignment="1" applyProtection="1">
      <alignment horizontal="center" vertical="center"/>
      <protection hidden="1"/>
    </xf>
    <xf numFmtId="0" fontId="69" fillId="0" borderId="75" xfId="0" applyFont="1" applyBorder="1" applyAlignment="1" applyProtection="1">
      <alignment horizontal="center" vertical="center"/>
      <protection hidden="1"/>
    </xf>
    <xf numFmtId="164" fontId="72" fillId="0" borderId="49" xfId="0" applyNumberFormat="1" applyFont="1" applyBorder="1" applyAlignment="1" applyProtection="1">
      <alignment horizontal="center"/>
      <protection hidden="1"/>
    </xf>
    <xf numFmtId="3" fontId="59" fillId="0" borderId="6" xfId="0" applyNumberFormat="1" applyFont="1" applyBorder="1" applyAlignment="1" applyProtection="1">
      <alignment horizontal="center" vertical="center"/>
      <protection hidden="1"/>
    </xf>
    <xf numFmtId="3" fontId="59" fillId="0" borderId="34" xfId="0" applyNumberFormat="1" applyFont="1" applyBorder="1" applyAlignment="1" applyProtection="1">
      <alignment horizontal="center" vertical="center"/>
      <protection hidden="1"/>
    </xf>
    <xf numFmtId="3" fontId="59" fillId="0" borderId="37" xfId="0" applyNumberFormat="1" applyFont="1" applyBorder="1" applyAlignment="1" applyProtection="1">
      <alignment horizontal="center" vertical="center"/>
      <protection hidden="1"/>
    </xf>
    <xf numFmtId="0" fontId="11"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9" fillId="0" borderId="0" xfId="0" applyFont="1" applyAlignment="1" applyProtection="1">
      <alignment vertical="center"/>
      <protection hidden="1"/>
    </xf>
    <xf numFmtId="3" fontId="113" fillId="0" borderId="0" xfId="0" applyNumberFormat="1" applyFont="1" applyProtection="1">
      <protection hidden="1"/>
    </xf>
    <xf numFmtId="0" fontId="113" fillId="0" borderId="0" xfId="0" applyFont="1" applyProtection="1">
      <protection hidden="1"/>
    </xf>
    <xf numFmtId="0" fontId="84" fillId="0" borderId="23" xfId="0" applyFont="1" applyBorder="1" applyAlignment="1" applyProtection="1">
      <alignment vertical="center" textRotation="90"/>
      <protection hidden="1"/>
    </xf>
    <xf numFmtId="0" fontId="0" fillId="0" borderId="23" xfId="0" applyBorder="1" applyAlignment="1" applyProtection="1">
      <alignment vertical="center" textRotation="90"/>
      <protection hidden="1"/>
    </xf>
    <xf numFmtId="0" fontId="113" fillId="0" borderId="0" xfId="0" applyFont="1" applyAlignment="1" applyProtection="1">
      <alignment vertical="center"/>
      <protection hidden="1"/>
    </xf>
    <xf numFmtId="3" fontId="35" fillId="0" borderId="0" xfId="0" applyNumberFormat="1" applyFont="1" applyAlignment="1" applyProtection="1">
      <alignment vertical="center"/>
      <protection hidden="1"/>
    </xf>
    <xf numFmtId="164" fontId="72" fillId="0" borderId="7" xfId="0" applyNumberFormat="1" applyFont="1" applyBorder="1" applyAlignment="1" applyProtection="1">
      <alignment horizontal="center" vertical="center"/>
      <protection hidden="1"/>
    </xf>
    <xf numFmtId="164" fontId="57" fillId="0" borderId="7" xfId="0" applyNumberFormat="1" applyFont="1" applyBorder="1" applyAlignment="1" applyProtection="1">
      <alignment horizontal="center" vertical="center"/>
      <protection hidden="1"/>
    </xf>
    <xf numFmtId="3" fontId="83" fillId="0" borderId="7" xfId="0" applyNumberFormat="1" applyFont="1" applyBorder="1" applyAlignment="1" applyProtection="1">
      <alignment horizontal="right" vertical="center"/>
      <protection hidden="1"/>
    </xf>
    <xf numFmtId="3" fontId="67" fillId="0" borderId="7" xfId="0" applyNumberFormat="1" applyFont="1" applyBorder="1" applyAlignment="1" applyProtection="1">
      <alignment horizontal="right" vertical="center"/>
      <protection hidden="1"/>
    </xf>
    <xf numFmtId="3" fontId="67" fillId="0" borderId="10" xfId="0" applyNumberFormat="1" applyFont="1" applyBorder="1" applyAlignment="1" applyProtection="1">
      <alignment horizontal="right" vertical="center"/>
      <protection hidden="1"/>
    </xf>
    <xf numFmtId="0" fontId="110" fillId="0" borderId="0" xfId="0" applyFont="1" applyAlignment="1" applyProtection="1">
      <alignment horizontal="left" vertical="center" wrapText="1"/>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0" fontId="110" fillId="0" borderId="32" xfId="0" applyFont="1" applyBorder="1" applyAlignment="1" applyProtection="1">
      <alignment horizontal="left" vertical="center" wrapText="1"/>
      <protection hidden="1"/>
    </xf>
    <xf numFmtId="0" fontId="82" fillId="0" borderId="32" xfId="0" applyFont="1" applyBorder="1" applyAlignment="1" applyProtection="1">
      <alignment horizontal="left" vertical="center" wrapText="1"/>
      <protection hidden="1"/>
    </xf>
    <xf numFmtId="3" fontId="83" fillId="0" borderId="32" xfId="0" applyNumberFormat="1" applyFont="1" applyBorder="1" applyAlignment="1" applyProtection="1">
      <alignment horizontal="right" vertical="center"/>
      <protection hidden="1"/>
    </xf>
    <xf numFmtId="0" fontId="110" fillId="0" borderId="59" xfId="0" applyFont="1" applyBorder="1" applyAlignment="1" applyProtection="1">
      <alignment horizontal="left" vertical="top" wrapText="1"/>
      <protection hidden="1"/>
    </xf>
    <xf numFmtId="0" fontId="82" fillId="0" borderId="7" xfId="0" applyFont="1" applyBorder="1" applyAlignment="1" applyProtection="1">
      <alignment horizontal="left" vertical="top" wrapText="1"/>
      <protection hidden="1"/>
    </xf>
    <xf numFmtId="164" fontId="72" fillId="0" borderId="7" xfId="0" applyNumberFormat="1" applyFont="1" applyBorder="1" applyAlignment="1" applyProtection="1">
      <alignment horizontal="center" vertical="center" wrapText="1"/>
      <protection hidden="1"/>
    </xf>
    <xf numFmtId="164" fontId="72" fillId="0" borderId="0" xfId="0" applyNumberFormat="1" applyFont="1" applyAlignment="1" applyProtection="1">
      <alignment horizontal="center" vertical="center" wrapText="1"/>
      <protection hidden="1"/>
    </xf>
    <xf numFmtId="164" fontId="70" fillId="0" borderId="0" xfId="0" applyNumberFormat="1" applyFont="1" applyAlignment="1" applyProtection="1">
      <alignment horizontal="center" vertical="center" wrapText="1"/>
      <protection hidden="1"/>
    </xf>
    <xf numFmtId="164" fontId="57" fillId="0" borderId="0" xfId="0" applyNumberFormat="1" applyFont="1" applyAlignment="1" applyProtection="1">
      <alignment horizontal="center" vertical="center" wrapText="1"/>
      <protection hidden="1"/>
    </xf>
    <xf numFmtId="0" fontId="82" fillId="0" borderId="46" xfId="0" applyFont="1" applyBorder="1" applyAlignment="1" applyProtection="1">
      <alignment horizontal="left" vertical="center" wrapText="1"/>
      <protection hidden="1"/>
    </xf>
    <xf numFmtId="0" fontId="82" fillId="0" borderId="5" xfId="0" applyFont="1" applyBorder="1" applyAlignment="1" applyProtection="1">
      <alignment horizontal="left" vertical="center"/>
      <protection hidden="1"/>
    </xf>
    <xf numFmtId="0" fontId="82" fillId="0" borderId="46" xfId="0" applyFont="1" applyBorder="1" applyAlignment="1" applyProtection="1">
      <alignment horizontal="left" vertical="center"/>
      <protection hidden="1"/>
    </xf>
    <xf numFmtId="164" fontId="72" fillId="0" borderId="32" xfId="0" applyNumberFormat="1" applyFont="1" applyBorder="1" applyAlignment="1" applyProtection="1">
      <alignment horizontal="center" vertical="center" wrapText="1"/>
      <protection hidden="1"/>
    </xf>
    <xf numFmtId="0" fontId="82" fillId="0" borderId="5" xfId="0" applyFont="1" applyBorder="1" applyAlignment="1" applyProtection="1">
      <alignment horizontal="left" vertical="center" wrapText="1"/>
      <protection hidden="1"/>
    </xf>
    <xf numFmtId="0" fontId="82" fillId="0" borderId="5" xfId="0" applyFont="1" applyBorder="1" applyAlignment="1" applyProtection="1">
      <alignment vertical="center" wrapText="1"/>
      <protection hidden="1"/>
    </xf>
    <xf numFmtId="0" fontId="82" fillId="0" borderId="46" xfId="0" applyFont="1" applyBorder="1" applyAlignment="1" applyProtection="1">
      <alignment horizontal="left" vertical="top" wrapText="1"/>
      <protection hidden="1"/>
    </xf>
    <xf numFmtId="0" fontId="0" fillId="0" borderId="5" xfId="0" applyBorder="1" applyAlignment="1" applyProtection="1">
      <alignment vertical="top" wrapText="1"/>
      <protection hidden="1"/>
    </xf>
    <xf numFmtId="0" fontId="0" fillId="0" borderId="46" xfId="0" applyBorder="1" applyAlignment="1" applyProtection="1">
      <alignment vertical="top" wrapText="1"/>
      <protection hidden="1"/>
    </xf>
    <xf numFmtId="0" fontId="0" fillId="0" borderId="5" xfId="0" applyBorder="1" applyAlignment="1" applyProtection="1">
      <alignment wrapText="1"/>
      <protection hidden="1"/>
    </xf>
    <xf numFmtId="0" fontId="82" fillId="0" borderId="46" xfId="0" applyFont="1" applyBorder="1" applyAlignment="1" applyProtection="1">
      <alignment horizontal="right" vertical="center" textRotation="90" wrapText="1"/>
      <protection hidden="1"/>
    </xf>
    <xf numFmtId="0" fontId="0" fillId="0" borderId="46" xfId="0" applyBorder="1" applyAlignment="1" applyProtection="1">
      <alignment horizontal="right" vertical="center" textRotation="90" wrapText="1"/>
      <protection hidden="1"/>
    </xf>
    <xf numFmtId="0" fontId="99" fillId="0" borderId="46" xfId="0" applyFont="1" applyBorder="1" applyAlignment="1" applyProtection="1">
      <alignment vertical="center"/>
      <protection hidden="1"/>
    </xf>
    <xf numFmtId="0" fontId="82" fillId="0" borderId="5" xfId="0" applyFont="1" applyBorder="1" applyAlignment="1" applyProtection="1">
      <alignment vertical="center"/>
      <protection hidden="1"/>
    </xf>
    <xf numFmtId="0" fontId="82" fillId="0" borderId="46" xfId="0" applyFont="1" applyBorder="1" applyAlignment="1" applyProtection="1">
      <alignment vertical="center"/>
      <protection hidden="1"/>
    </xf>
    <xf numFmtId="0" fontId="104" fillId="0" borderId="65" xfId="0" applyFont="1" applyBorder="1" applyAlignment="1" applyProtection="1">
      <alignment horizontal="left" vertical="center" wrapText="1"/>
      <protection hidden="1"/>
    </xf>
    <xf numFmtId="0" fontId="64" fillId="0" borderId="35" xfId="0" applyFont="1" applyBorder="1" applyAlignment="1" applyProtection="1">
      <alignment horizontal="left" vertical="center" wrapText="1"/>
      <protection hidden="1"/>
    </xf>
    <xf numFmtId="0" fontId="64" fillId="0" borderId="58" xfId="0" applyFont="1" applyBorder="1" applyAlignment="1" applyProtection="1">
      <alignment horizontal="left" vertical="center" wrapText="1"/>
      <protection hidden="1"/>
    </xf>
    <xf numFmtId="164" fontId="70" fillId="0" borderId="57" xfId="0" applyNumberFormat="1" applyFont="1" applyBorder="1" applyAlignment="1" applyProtection="1">
      <alignment horizontal="center" vertical="center"/>
      <protection hidden="1"/>
    </xf>
    <xf numFmtId="164" fontId="57" fillId="0" borderId="58" xfId="0" applyNumberFormat="1" applyFont="1" applyBorder="1" applyAlignment="1" applyProtection="1">
      <alignment horizontal="center" vertical="center"/>
      <protection hidden="1"/>
    </xf>
    <xf numFmtId="0" fontId="99" fillId="0" borderId="46" xfId="0" applyFont="1" applyBorder="1" applyAlignment="1" applyProtection="1">
      <alignment horizontal="right" textRotation="90" wrapText="1"/>
      <protection hidden="1"/>
    </xf>
    <xf numFmtId="0" fontId="0" fillId="0" borderId="46" xfId="0" applyBorder="1" applyAlignment="1" applyProtection="1">
      <alignment horizontal="right" textRotation="90" wrapText="1"/>
      <protection hidden="1"/>
    </xf>
    <xf numFmtId="0" fontId="104" fillId="0" borderId="21" xfId="0" applyFont="1" applyBorder="1" applyAlignment="1" applyProtection="1">
      <alignment horizontal="left" vertical="center"/>
      <protection hidden="1"/>
    </xf>
    <xf numFmtId="0" fontId="104" fillId="0" borderId="52" xfId="0" applyFont="1" applyBorder="1" applyAlignment="1" applyProtection="1">
      <alignment horizontal="left" vertical="center"/>
      <protection hidden="1"/>
    </xf>
    <xf numFmtId="0" fontId="104" fillId="0" borderId="23" xfId="0" applyFont="1" applyBorder="1" applyAlignment="1" applyProtection="1">
      <alignment horizontal="left" vertical="center"/>
      <protection hidden="1"/>
    </xf>
    <xf numFmtId="0" fontId="104" fillId="0" borderId="42" xfId="0" applyFont="1" applyBorder="1" applyAlignment="1" applyProtection="1">
      <alignment horizontal="left" vertical="center"/>
      <protection hidden="1"/>
    </xf>
    <xf numFmtId="0" fontId="104" fillId="0" borderId="52" xfId="0" applyFont="1" applyBorder="1" applyAlignment="1" applyProtection="1">
      <alignment vertical="center"/>
      <protection hidden="1"/>
    </xf>
    <xf numFmtId="0" fontId="104" fillId="0" borderId="42" xfId="0" applyFont="1" applyBorder="1" applyAlignment="1" applyProtection="1">
      <alignment vertical="center"/>
      <protection hidden="1"/>
    </xf>
    <xf numFmtId="0" fontId="72" fillId="0" borderId="47" xfId="0" applyFont="1" applyBorder="1" applyAlignment="1" applyProtection="1">
      <alignment horizontal="center" vertical="center" textRotation="90"/>
      <protection hidden="1"/>
    </xf>
    <xf numFmtId="0" fontId="57" fillId="0" borderId="66" xfId="0" applyFont="1" applyBorder="1" applyAlignment="1" applyProtection="1">
      <alignment horizontal="center" vertical="center" textRotation="90"/>
      <protection hidden="1"/>
    </xf>
    <xf numFmtId="0" fontId="57" fillId="0" borderId="70" xfId="0" applyFont="1" applyBorder="1" applyAlignment="1" applyProtection="1">
      <alignment horizontal="center" vertical="center" textRotation="90"/>
      <protection hidden="1"/>
    </xf>
    <xf numFmtId="0" fontId="99" fillId="0" borderId="5" xfId="0" applyFont="1" applyBorder="1" applyAlignment="1" applyProtection="1">
      <alignment horizontal="left" vertical="center" wrapText="1"/>
      <protection hidden="1"/>
    </xf>
    <xf numFmtId="0" fontId="0" fillId="0" borderId="5" xfId="0" applyBorder="1" applyAlignment="1" applyProtection="1">
      <alignment horizontal="left" wrapText="1"/>
      <protection hidden="1"/>
    </xf>
    <xf numFmtId="0" fontId="110" fillId="0" borderId="5" xfId="0" applyFont="1" applyBorder="1" applyAlignment="1" applyProtection="1">
      <alignment horizontal="left" vertical="center" wrapText="1"/>
      <protection hidden="1"/>
    </xf>
    <xf numFmtId="0" fontId="104" fillId="0" borderId="46" xfId="0" applyFont="1" applyBorder="1" applyAlignment="1" applyProtection="1">
      <alignment horizontal="left" wrapText="1"/>
      <protection hidden="1"/>
    </xf>
    <xf numFmtId="0" fontId="64" fillId="0" borderId="5" xfId="0" applyFont="1" applyBorder="1" applyAlignment="1" applyProtection="1">
      <alignment horizontal="left" wrapText="1"/>
      <protection hidden="1"/>
    </xf>
    <xf numFmtId="164" fontId="57" fillId="0" borderId="36" xfId="0" applyNumberFormat="1" applyFont="1" applyBorder="1" applyAlignment="1" applyProtection="1">
      <alignment horizontal="center" vertical="center"/>
      <protection hidden="1"/>
    </xf>
    <xf numFmtId="0" fontId="104" fillId="0" borderId="41" xfId="0" applyFont="1" applyBorder="1" applyAlignment="1" applyProtection="1">
      <alignment horizontal="left" vertical="center"/>
      <protection hidden="1"/>
    </xf>
    <xf numFmtId="3" fontId="69" fillId="0" borderId="85" xfId="0" applyNumberFormat="1" applyFont="1" applyBorder="1" applyAlignment="1" applyProtection="1">
      <alignment horizontal="center" vertical="center"/>
      <protection hidden="1"/>
    </xf>
    <xf numFmtId="0" fontId="100" fillId="0" borderId="32" xfId="0" applyFont="1" applyBorder="1" applyAlignment="1" applyProtection="1">
      <alignment horizontal="center" vertical="center"/>
      <protection hidden="1"/>
    </xf>
    <xf numFmtId="0" fontId="100" fillId="0" borderId="81" xfId="0" applyFont="1" applyBorder="1" applyAlignment="1" applyProtection="1">
      <alignment horizontal="center" vertical="center"/>
      <protection hidden="1"/>
    </xf>
    <xf numFmtId="0" fontId="100" fillId="0" borderId="51" xfId="0" applyFont="1" applyBorder="1" applyAlignment="1" applyProtection="1">
      <alignment horizontal="center" vertical="center"/>
      <protection hidden="1"/>
    </xf>
    <xf numFmtId="0" fontId="100" fillId="0" borderId="23" xfId="0" applyFont="1" applyBorder="1" applyAlignment="1" applyProtection="1">
      <alignment horizontal="center" vertical="center"/>
      <protection hidden="1"/>
    </xf>
    <xf numFmtId="0" fontId="100" fillId="0" borderId="83" xfId="0" applyFont="1" applyBorder="1" applyAlignment="1" applyProtection="1">
      <alignment horizontal="center" vertical="center"/>
      <protection hidden="1"/>
    </xf>
    <xf numFmtId="0" fontId="82" fillId="0" borderId="46" xfId="0" applyFont="1" applyBorder="1" applyAlignment="1" applyProtection="1">
      <alignment horizontal="center" vertical="center" wrapText="1"/>
      <protection hidden="1"/>
    </xf>
    <xf numFmtId="0" fontId="82" fillId="0" borderId="5" xfId="0" applyFont="1" applyBorder="1" applyAlignment="1" applyProtection="1">
      <alignment horizontal="center" vertical="center" textRotation="90"/>
      <protection hidden="1"/>
    </xf>
    <xf numFmtId="3" fontId="83" fillId="0" borderId="57" xfId="0" applyNumberFormat="1" applyFont="1" applyBorder="1" applyAlignment="1" applyProtection="1">
      <alignment horizontal="right" vertical="center"/>
      <protection hidden="1"/>
    </xf>
    <xf numFmtId="3" fontId="67" fillId="0" borderId="35" xfId="0" applyNumberFormat="1" applyFont="1" applyBorder="1" applyAlignment="1" applyProtection="1">
      <alignment horizontal="right" vertical="center"/>
      <protection hidden="1"/>
    </xf>
    <xf numFmtId="3" fontId="67" fillId="0" borderId="76" xfId="0" applyNumberFormat="1" applyFont="1" applyBorder="1" applyAlignment="1" applyProtection="1">
      <alignment horizontal="right" vertical="center"/>
      <protection hidden="1"/>
    </xf>
    <xf numFmtId="0" fontId="77" fillId="0" borderId="46" xfId="0" applyFont="1" applyBorder="1" applyAlignment="1" applyProtection="1">
      <alignment horizontal="center" vertical="center" wrapText="1"/>
      <protection hidden="1"/>
    </xf>
    <xf numFmtId="0" fontId="64" fillId="0" borderId="46" xfId="0" applyFont="1" applyBorder="1" applyAlignment="1" applyProtection="1">
      <alignment horizontal="center" vertical="center" wrapText="1"/>
      <protection hidden="1"/>
    </xf>
    <xf numFmtId="0" fontId="108" fillId="0" borderId="42" xfId="0" applyFont="1" applyBorder="1" applyAlignment="1" applyProtection="1">
      <alignment horizontal="left" vertical="center"/>
      <protection hidden="1"/>
    </xf>
    <xf numFmtId="0" fontId="102" fillId="0" borderId="40" xfId="0" applyFont="1" applyBorder="1" applyAlignment="1" applyProtection="1">
      <alignment horizontal="left"/>
      <protection hidden="1"/>
    </xf>
    <xf numFmtId="0" fontId="0" fillId="0" borderId="40" xfId="0" applyBorder="1" applyProtection="1">
      <protection hidden="1"/>
    </xf>
    <xf numFmtId="0" fontId="0" fillId="0" borderId="51" xfId="0" applyBorder="1" applyProtection="1">
      <protection hidden="1"/>
    </xf>
    <xf numFmtId="0" fontId="102" fillId="0" borderId="58" xfId="0" applyFont="1" applyBorder="1" applyAlignment="1" applyProtection="1">
      <alignment horizontal="left"/>
      <protection hidden="1"/>
    </xf>
    <xf numFmtId="0" fontId="102" fillId="0" borderId="7" xfId="0" applyFont="1" applyBorder="1" applyAlignment="1" applyProtection="1">
      <alignment horizontal="left"/>
      <protection hidden="1"/>
    </xf>
    <xf numFmtId="0" fontId="0" fillId="0" borderId="7" xfId="0" applyBorder="1" applyProtection="1">
      <protection hidden="1"/>
    </xf>
    <xf numFmtId="0" fontId="0" fillId="0" borderId="57" xfId="0" applyBorder="1" applyProtection="1">
      <protection hidden="1"/>
    </xf>
    <xf numFmtId="1" fontId="69" fillId="0" borderId="4" xfId="0" applyNumberFormat="1" applyFont="1" applyBorder="1" applyAlignment="1" applyProtection="1">
      <alignment horizontal="center" vertical="center"/>
      <protection hidden="1"/>
    </xf>
    <xf numFmtId="3" fontId="69" fillId="0" borderId="4"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1" fontId="69" fillId="0" borderId="5" xfId="0" applyNumberFormat="1" applyFont="1" applyBorder="1" applyAlignment="1" applyProtection="1">
      <alignment horizontal="center" vertical="center"/>
      <protection hidden="1"/>
    </xf>
    <xf numFmtId="1" fontId="55" fillId="0" borderId="5" xfId="0" applyNumberFormat="1" applyFont="1" applyBorder="1" applyAlignment="1" applyProtection="1">
      <alignment horizontal="center" vertical="center"/>
      <protection hidden="1"/>
    </xf>
    <xf numFmtId="0" fontId="80" fillId="0" borderId="48" xfId="0" applyFont="1" applyBorder="1" applyAlignment="1" applyProtection="1">
      <alignment horizontal="center" vertical="center"/>
      <protection hidden="1"/>
    </xf>
    <xf numFmtId="0" fontId="0" fillId="0" borderId="4" xfId="0" applyBorder="1" applyAlignment="1" applyProtection="1">
      <alignment horizontal="center"/>
      <protection hidden="1"/>
    </xf>
    <xf numFmtId="0" fontId="100" fillId="0" borderId="46" xfId="0" applyFont="1" applyBorder="1" applyAlignment="1" applyProtection="1">
      <alignment horizontal="center" vertical="center"/>
      <protection hidden="1"/>
    </xf>
    <xf numFmtId="3" fontId="69" fillId="0" borderId="5" xfId="0" applyNumberFormat="1" applyFont="1" applyBorder="1" applyAlignment="1" applyProtection="1">
      <alignment horizontal="center" vertical="center"/>
      <protection hidden="1"/>
    </xf>
    <xf numFmtId="0" fontId="104" fillId="0" borderId="49" xfId="0" applyFont="1" applyBorder="1" applyAlignment="1" applyProtection="1">
      <alignment horizontal="left" vertical="center"/>
      <protection hidden="1"/>
    </xf>
    <xf numFmtId="0" fontId="104" fillId="0" borderId="51" xfId="0" applyFont="1" applyBorder="1" applyAlignment="1" applyProtection="1">
      <alignment horizontal="left" vertical="center"/>
      <protection hidden="1"/>
    </xf>
    <xf numFmtId="0" fontId="64" fillId="0" borderId="41" xfId="0" applyFont="1" applyBorder="1" applyAlignment="1" applyProtection="1">
      <alignment vertical="center"/>
      <protection hidden="1"/>
    </xf>
    <xf numFmtId="0" fontId="64" fillId="0" borderId="21" xfId="0" applyFont="1" applyBorder="1" applyAlignment="1" applyProtection="1">
      <alignment vertical="center" wrapText="1"/>
      <protection hidden="1"/>
    </xf>
    <xf numFmtId="0" fontId="64" fillId="0" borderId="52" xfId="0" applyFont="1" applyBorder="1" applyAlignment="1" applyProtection="1">
      <alignment vertical="center" wrapText="1"/>
      <protection hidden="1"/>
    </xf>
    <xf numFmtId="0" fontId="64" fillId="0" borderId="79" xfId="0" applyFont="1" applyBorder="1" applyAlignment="1" applyProtection="1">
      <alignment vertical="center" wrapText="1"/>
      <protection hidden="1"/>
    </xf>
    <xf numFmtId="0" fontId="64" fillId="0" borderId="0" xfId="0" applyFont="1" applyAlignment="1" applyProtection="1">
      <alignment vertical="center" wrapText="1"/>
      <protection hidden="1"/>
    </xf>
    <xf numFmtId="0" fontId="64" fillId="0" borderId="53" xfId="0" applyFont="1" applyBorder="1" applyAlignment="1" applyProtection="1">
      <alignment vertical="center" wrapText="1"/>
      <protection hidden="1"/>
    </xf>
    <xf numFmtId="0" fontId="64" fillId="0" borderId="41" xfId="0" applyFont="1" applyBorder="1" applyAlignment="1" applyProtection="1">
      <alignment vertical="center" wrapText="1"/>
      <protection hidden="1"/>
    </xf>
    <xf numFmtId="0" fontId="64" fillId="0" borderId="23" xfId="0" applyFont="1" applyBorder="1" applyAlignment="1" applyProtection="1">
      <alignment vertical="center" wrapText="1"/>
      <protection hidden="1"/>
    </xf>
    <xf numFmtId="0" fontId="64" fillId="0" borderId="42" xfId="0" applyFont="1" applyBorder="1" applyAlignment="1" applyProtection="1">
      <alignment vertical="center" wrapText="1"/>
      <protection hidden="1"/>
    </xf>
    <xf numFmtId="164" fontId="57" fillId="0" borderId="6" xfId="0" applyNumberFormat="1" applyFont="1" applyBorder="1" applyAlignment="1" applyProtection="1">
      <alignment horizontal="center" vertical="center"/>
      <protection hidden="1"/>
    </xf>
    <xf numFmtId="49" fontId="69" fillId="0" borderId="74" xfId="0" applyNumberFormat="1" applyFont="1" applyBorder="1" applyAlignment="1" applyProtection="1">
      <alignment horizontal="center" vertical="center"/>
      <protection hidden="1"/>
    </xf>
    <xf numFmtId="0" fontId="100" fillId="0" borderId="45" xfId="0" applyFont="1" applyBorder="1" applyAlignment="1" applyProtection="1">
      <alignment horizontal="center" vertical="center"/>
      <protection hidden="1"/>
    </xf>
    <xf numFmtId="0" fontId="100" fillId="0" borderId="6" xfId="0" applyFont="1" applyBorder="1" applyAlignment="1" applyProtection="1">
      <alignment horizontal="center" vertical="center"/>
      <protection hidden="1"/>
    </xf>
    <xf numFmtId="0" fontId="100" fillId="0" borderId="36" xfId="0" applyFont="1" applyBorder="1" applyAlignment="1" applyProtection="1">
      <alignment horizontal="center" vertical="center"/>
      <protection hidden="1"/>
    </xf>
    <xf numFmtId="1" fontId="69" fillId="0" borderId="74" xfId="0" applyNumberFormat="1" applyFont="1" applyBorder="1" applyAlignment="1" applyProtection="1">
      <alignment horizontal="center" vertical="center"/>
      <protection hidden="1"/>
    </xf>
    <xf numFmtId="0" fontId="100" fillId="0" borderId="3" xfId="0" applyFont="1" applyBorder="1" applyAlignment="1" applyProtection="1">
      <alignment horizontal="center" vertical="center"/>
      <protection hidden="1"/>
    </xf>
    <xf numFmtId="0" fontId="100" fillId="0" borderId="75" xfId="0" applyFont="1" applyBorder="1" applyAlignment="1" applyProtection="1">
      <alignment horizontal="center" vertical="center"/>
      <protection hidden="1"/>
    </xf>
    <xf numFmtId="0" fontId="100" fillId="0" borderId="34" xfId="0" applyFont="1" applyBorder="1" applyAlignment="1" applyProtection="1">
      <alignment horizontal="center" vertical="center"/>
      <protection hidden="1"/>
    </xf>
    <xf numFmtId="0" fontId="100" fillId="0" borderId="37" xfId="0" applyFont="1" applyBorder="1" applyAlignment="1" applyProtection="1">
      <alignment horizontal="center" vertical="center"/>
      <protection hidden="1"/>
    </xf>
    <xf numFmtId="0" fontId="99" fillId="0" borderId="5" xfId="0" applyFont="1" applyBorder="1" applyAlignment="1" applyProtection="1">
      <alignment vertical="center"/>
      <protection hidden="1"/>
    </xf>
    <xf numFmtId="0" fontId="69" fillId="0" borderId="54" xfId="0" applyFont="1" applyBorder="1" applyAlignment="1" applyProtection="1">
      <alignment vertical="center"/>
      <protection hidden="1"/>
    </xf>
    <xf numFmtId="0" fontId="57" fillId="0" borderId="21" xfId="0" applyFont="1" applyBorder="1" applyAlignment="1" applyProtection="1">
      <alignment vertical="center"/>
      <protection hidden="1"/>
    </xf>
    <xf numFmtId="0" fontId="57" fillId="0" borderId="41" xfId="0" applyFont="1" applyBorder="1" applyAlignment="1" applyProtection="1">
      <alignment vertical="center"/>
      <protection hidden="1"/>
    </xf>
    <xf numFmtId="0" fontId="57" fillId="0" borderId="23" xfId="0" applyFont="1" applyBorder="1" applyAlignment="1" applyProtection="1">
      <alignment vertical="center"/>
      <protection hidden="1"/>
    </xf>
    <xf numFmtId="0" fontId="105" fillId="0" borderId="21" xfId="0" applyFont="1"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0" fillId="0" borderId="82" xfId="0"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0" fillId="0" borderId="83" xfId="0" applyBorder="1" applyAlignment="1" applyProtection="1">
      <alignment horizontal="left" vertical="center"/>
      <protection hidden="1"/>
    </xf>
    <xf numFmtId="0" fontId="69" fillId="0" borderId="64" xfId="0" applyFont="1" applyBorder="1" applyAlignment="1" applyProtection="1">
      <alignment vertical="center"/>
      <protection hidden="1"/>
    </xf>
    <xf numFmtId="0" fontId="70" fillId="0" borderId="34" xfId="0" applyFont="1" applyBorder="1" applyAlignment="1" applyProtection="1">
      <alignment vertical="center"/>
      <protection hidden="1"/>
    </xf>
    <xf numFmtId="0" fontId="70" fillId="0" borderId="64" xfId="0" applyFont="1" applyBorder="1" applyAlignment="1" applyProtection="1">
      <alignment vertical="center"/>
      <protection hidden="1"/>
    </xf>
    <xf numFmtId="0" fontId="72" fillId="0" borderId="21" xfId="0" applyFont="1" applyBorder="1" applyAlignment="1" applyProtection="1">
      <alignment horizontal="left" vertical="center"/>
      <protection hidden="1"/>
    </xf>
    <xf numFmtId="0" fontId="70" fillId="0" borderId="21" xfId="0" applyFont="1" applyBorder="1" applyAlignment="1" applyProtection="1">
      <alignment horizontal="left" vertical="center"/>
      <protection hidden="1"/>
    </xf>
    <xf numFmtId="0" fontId="70" fillId="0" borderId="23" xfId="0" applyFont="1" applyBorder="1" applyAlignment="1" applyProtection="1">
      <alignment horizontal="left" vertical="center"/>
      <protection hidden="1"/>
    </xf>
    <xf numFmtId="0" fontId="69" fillId="0" borderId="64" xfId="0" applyFont="1" applyBorder="1" applyAlignment="1" applyProtection="1">
      <alignment horizontal="left" vertical="center" wrapText="1"/>
      <protection hidden="1"/>
    </xf>
    <xf numFmtId="0" fontId="70" fillId="0" borderId="34" xfId="0" applyFont="1" applyBorder="1" applyAlignment="1" applyProtection="1">
      <alignment horizontal="left" vertical="center" wrapText="1"/>
      <protection hidden="1"/>
    </xf>
    <xf numFmtId="0" fontId="70" fillId="0" borderId="64" xfId="0" applyFont="1" applyBorder="1" applyAlignment="1" applyProtection="1">
      <alignment horizontal="left" vertical="center" wrapText="1"/>
      <protection hidden="1"/>
    </xf>
    <xf numFmtId="0" fontId="72" fillId="0" borderId="34" xfId="0" applyFont="1" applyBorder="1" applyAlignment="1" applyProtection="1">
      <alignment horizontal="left" vertical="top" wrapText="1"/>
      <protection hidden="1"/>
    </xf>
    <xf numFmtId="0" fontId="70" fillId="0" borderId="34" xfId="0" applyFont="1" applyBorder="1" applyProtection="1">
      <protection hidden="1"/>
    </xf>
    <xf numFmtId="0" fontId="0" fillId="0" borderId="37" xfId="0" applyBorder="1" applyProtection="1">
      <protection hidden="1"/>
    </xf>
    <xf numFmtId="0" fontId="0" fillId="0" borderId="37" xfId="0" applyBorder="1" applyAlignment="1" applyProtection="1">
      <alignment horizontal="left" vertical="center" wrapText="1"/>
      <protection hidden="1"/>
    </xf>
    <xf numFmtId="1" fontId="100" fillId="0" borderId="5" xfId="0" applyNumberFormat="1" applyFont="1" applyBorder="1" applyAlignment="1" applyProtection="1">
      <alignment horizontal="center" vertical="center"/>
      <protection hidden="1"/>
    </xf>
    <xf numFmtId="0" fontId="64" fillId="0" borderId="46" xfId="0" applyFont="1" applyBorder="1" applyAlignment="1" applyProtection="1">
      <alignment horizontal="left" vertical="center" wrapText="1"/>
      <protection hidden="1"/>
    </xf>
    <xf numFmtId="0" fontId="64" fillId="0" borderId="5" xfId="0" applyFont="1" applyBorder="1" applyAlignment="1" applyProtection="1">
      <alignment horizontal="left" vertical="center" wrapText="1"/>
      <protection hidden="1"/>
    </xf>
    <xf numFmtId="0" fontId="7" fillId="0" borderId="21" xfId="0" applyFont="1" applyBorder="1" applyAlignment="1" applyProtection="1">
      <alignment horizontal="center" vertical="center"/>
      <protection hidden="1"/>
    </xf>
    <xf numFmtId="0" fontId="7" fillId="0" borderId="52" xfId="0" applyFont="1" applyBorder="1" applyAlignment="1" applyProtection="1">
      <alignment horizontal="center" vertical="center"/>
      <protection hidden="1"/>
    </xf>
    <xf numFmtId="0" fontId="7" fillId="0" borderId="73" xfId="0" applyFont="1" applyBorder="1" applyAlignment="1" applyProtection="1">
      <alignment horizontal="center" vertical="center"/>
      <protection hidden="1"/>
    </xf>
    <xf numFmtId="0" fontId="7" fillId="0" borderId="56" xfId="0" applyFont="1" applyBorder="1" applyAlignment="1" applyProtection="1">
      <alignment horizontal="center" vertical="center"/>
      <protection hidden="1"/>
    </xf>
    <xf numFmtId="0" fontId="114" fillId="0" borderId="0" xfId="0" applyFont="1" applyAlignment="1" applyProtection="1">
      <alignment horizontal="center" vertical="center"/>
      <protection hidden="1"/>
    </xf>
    <xf numFmtId="0" fontId="115" fillId="0" borderId="0" xfId="0" applyFont="1" applyAlignment="1" applyProtection="1">
      <alignment horizontal="center" vertical="top"/>
      <protection hidden="1"/>
    </xf>
    <xf numFmtId="0" fontId="101" fillId="0" borderId="39" xfId="0" applyFont="1" applyBorder="1" applyAlignment="1" applyProtection="1">
      <alignment horizontal="center"/>
      <protection hidden="1"/>
    </xf>
    <xf numFmtId="0" fontId="101" fillId="0" borderId="32" xfId="0" applyFont="1" applyBorder="1" applyAlignment="1" applyProtection="1">
      <alignment horizontal="center"/>
      <protection hidden="1"/>
    </xf>
    <xf numFmtId="0" fontId="101" fillId="0" borderId="81" xfId="0" applyFont="1" applyBorder="1" applyAlignment="1" applyProtection="1">
      <alignment horizontal="center"/>
      <protection hidden="1"/>
    </xf>
    <xf numFmtId="0" fontId="116" fillId="0" borderId="79" xfId="0" applyFont="1" applyBorder="1" applyProtection="1">
      <protection hidden="1"/>
    </xf>
    <xf numFmtId="0" fontId="116" fillId="0" borderId="0" xfId="0" applyFont="1" applyProtection="1">
      <protection hidden="1"/>
    </xf>
    <xf numFmtId="0" fontId="114" fillId="0" borderId="39" xfId="0" applyFont="1" applyBorder="1" applyAlignment="1" applyProtection="1">
      <alignment horizontal="center" vertical="center"/>
      <protection hidden="1"/>
    </xf>
    <xf numFmtId="0" fontId="114" fillId="0" borderId="32" xfId="0" applyFont="1" applyBorder="1" applyAlignment="1" applyProtection="1">
      <alignment horizontal="center" vertical="center"/>
      <protection hidden="1"/>
    </xf>
    <xf numFmtId="0" fontId="114" fillId="0" borderId="81" xfId="0" applyFont="1" applyBorder="1" applyAlignment="1" applyProtection="1">
      <alignment horizontal="center" vertical="center"/>
      <protection hidden="1"/>
    </xf>
    <xf numFmtId="0" fontId="114" fillId="0" borderId="55" xfId="0" applyFont="1" applyBorder="1" applyAlignment="1" applyProtection="1">
      <alignment horizontal="center" vertical="center"/>
      <protection hidden="1"/>
    </xf>
    <xf numFmtId="0" fontId="114" fillId="0" borderId="73" xfId="0" applyFont="1" applyBorder="1" applyAlignment="1" applyProtection="1">
      <alignment horizontal="center" vertical="center"/>
      <protection hidden="1"/>
    </xf>
    <xf numFmtId="0" fontId="114" fillId="0" borderId="80" xfId="0" applyFont="1" applyBorder="1" applyAlignment="1" applyProtection="1">
      <alignment horizontal="center" vertical="center"/>
      <protection hidden="1"/>
    </xf>
    <xf numFmtId="0" fontId="101" fillId="0" borderId="79" xfId="0" applyFont="1" applyBorder="1" applyAlignment="1" applyProtection="1">
      <alignment horizontal="center"/>
      <protection hidden="1"/>
    </xf>
    <xf numFmtId="0" fontId="101" fillId="0" borderId="0" xfId="0" applyFont="1" applyAlignment="1" applyProtection="1">
      <alignment horizontal="center"/>
      <protection hidden="1"/>
    </xf>
    <xf numFmtId="0" fontId="101" fillId="0" borderId="38" xfId="0" applyFont="1" applyBorder="1" applyAlignment="1" applyProtection="1">
      <alignment horizontal="center"/>
      <protection hidden="1"/>
    </xf>
    <xf numFmtId="0" fontId="101" fillId="0" borderId="55" xfId="0" applyFont="1" applyBorder="1" applyAlignment="1" applyProtection="1">
      <alignment horizontal="center"/>
      <protection hidden="1"/>
    </xf>
    <xf numFmtId="0" fontId="101" fillId="0" borderId="73" xfId="0" applyFont="1" applyBorder="1" applyAlignment="1" applyProtection="1">
      <alignment horizontal="center"/>
      <protection hidden="1"/>
    </xf>
    <xf numFmtId="0" fontId="101" fillId="0" borderId="80" xfId="0" applyFont="1" applyBorder="1" applyAlignment="1" applyProtection="1">
      <alignment horizontal="center"/>
      <protection hidden="1"/>
    </xf>
    <xf numFmtId="0" fontId="84" fillId="0" borderId="0" xfId="0" applyFont="1" applyProtection="1">
      <protection hidden="1"/>
    </xf>
    <xf numFmtId="0" fontId="4" fillId="0" borderId="0" xfId="0" applyFont="1" applyAlignment="1" applyProtection="1">
      <alignment horizontal="right" vertical="center"/>
      <protection hidden="1"/>
    </xf>
    <xf numFmtId="0" fontId="72" fillId="0" borderId="0" xfId="0" applyFont="1" applyAlignment="1" applyProtection="1">
      <alignment horizontal="center" vertical="center"/>
      <protection hidden="1"/>
    </xf>
    <xf numFmtId="0" fontId="72" fillId="0" borderId="0" xfId="0" applyFont="1" applyAlignment="1" applyProtection="1">
      <alignment horizontal="center"/>
      <protection hidden="1"/>
    </xf>
    <xf numFmtId="0" fontId="69" fillId="0" borderId="39" xfId="0" applyFont="1" applyBorder="1" applyAlignment="1" applyProtection="1">
      <alignment horizontal="left" vertical="top" wrapText="1"/>
      <protection hidden="1"/>
    </xf>
    <xf numFmtId="0" fontId="69" fillId="0" borderId="32" xfId="0" applyFont="1" applyBorder="1" applyAlignment="1" applyProtection="1">
      <alignment horizontal="left" vertical="top" wrapText="1"/>
      <protection hidden="1"/>
    </xf>
    <xf numFmtId="0" fontId="57" fillId="0" borderId="81" xfId="0" applyFont="1" applyBorder="1" applyAlignment="1" applyProtection="1">
      <alignment horizontal="left" vertical="top" wrapText="1"/>
      <protection hidden="1"/>
    </xf>
    <xf numFmtId="0" fontId="71" fillId="0" borderId="79" xfId="0" applyFont="1" applyBorder="1" applyAlignment="1" applyProtection="1">
      <alignment horizontal="left" vertical="center" wrapText="1"/>
      <protection hidden="1"/>
    </xf>
    <xf numFmtId="0" fontId="71" fillId="0" borderId="0" xfId="0" applyFont="1" applyAlignment="1" applyProtection="1">
      <alignment horizontal="left" vertical="center" wrapText="1"/>
      <protection hidden="1"/>
    </xf>
    <xf numFmtId="0" fontId="67" fillId="0" borderId="38" xfId="0" applyFont="1" applyBorder="1" applyAlignment="1" applyProtection="1">
      <alignment horizontal="left" vertical="center" wrapText="1"/>
      <protection hidden="1"/>
    </xf>
    <xf numFmtId="0" fontId="71" fillId="0" borderId="41" xfId="0" applyFont="1" applyBorder="1" applyAlignment="1" applyProtection="1">
      <alignment horizontal="left" vertical="center" wrapText="1"/>
      <protection hidden="1"/>
    </xf>
    <xf numFmtId="0" fontId="71" fillId="0" borderId="23" xfId="0" applyFont="1" applyBorder="1" applyAlignment="1" applyProtection="1">
      <alignment horizontal="left" vertical="center" wrapText="1"/>
      <protection hidden="1"/>
    </xf>
    <xf numFmtId="0" fontId="67" fillId="0" borderId="83" xfId="0" applyFont="1" applyBorder="1" applyAlignment="1" applyProtection="1">
      <alignment horizontal="left" vertical="center" wrapText="1"/>
      <protection hidden="1"/>
    </xf>
    <xf numFmtId="0" fontId="69" fillId="0" borderId="54" xfId="0" applyFont="1" applyBorder="1" applyAlignment="1" applyProtection="1">
      <alignment horizontal="left" vertical="top" wrapText="1"/>
      <protection hidden="1"/>
    </xf>
    <xf numFmtId="0" fontId="69" fillId="0" borderId="21" xfId="0" applyFont="1" applyBorder="1" applyAlignment="1" applyProtection="1">
      <alignment horizontal="left" vertical="top" wrapText="1"/>
      <protection hidden="1"/>
    </xf>
    <xf numFmtId="0" fontId="57" fillId="0" borderId="82" xfId="0" applyFont="1" applyBorder="1" applyAlignment="1" applyProtection="1">
      <alignment horizontal="left" vertical="top" wrapText="1"/>
      <protection hidden="1"/>
    </xf>
    <xf numFmtId="0" fontId="99" fillId="0" borderId="74" xfId="0" applyFont="1" applyBorder="1" applyAlignment="1" applyProtection="1">
      <alignment horizontal="left"/>
      <protection hidden="1"/>
    </xf>
    <xf numFmtId="0" fontId="0" fillId="0" borderId="3" xfId="0" applyBorder="1" applyAlignment="1" applyProtection="1">
      <alignment horizontal="left"/>
      <protection hidden="1"/>
    </xf>
    <xf numFmtId="0" fontId="58" fillId="0" borderId="79" xfId="0" applyFont="1" applyBorder="1" applyAlignment="1" applyProtection="1">
      <alignment horizontal="left" vertical="center" wrapText="1"/>
      <protection hidden="1"/>
    </xf>
    <xf numFmtId="0" fontId="58" fillId="0" borderId="0" xfId="0" applyFont="1" applyAlignment="1" applyProtection="1">
      <alignment horizontal="left" vertical="center" wrapText="1"/>
      <protection hidden="1"/>
    </xf>
    <xf numFmtId="0" fontId="76" fillId="0" borderId="38" xfId="0" applyFont="1" applyBorder="1" applyAlignment="1" applyProtection="1">
      <alignment horizontal="left" vertical="center" wrapText="1"/>
      <protection hidden="1"/>
    </xf>
    <xf numFmtId="0" fontId="58" fillId="0" borderId="41" xfId="0" applyFont="1" applyBorder="1" applyAlignment="1" applyProtection="1">
      <alignment horizontal="left" vertical="center" wrapText="1"/>
      <protection hidden="1"/>
    </xf>
    <xf numFmtId="0" fontId="58" fillId="0" borderId="23" xfId="0" applyFont="1" applyBorder="1" applyAlignment="1" applyProtection="1">
      <alignment horizontal="left" vertical="center" wrapText="1"/>
      <protection hidden="1"/>
    </xf>
    <xf numFmtId="0" fontId="76" fillId="0" borderId="83" xfId="0" applyFont="1" applyBorder="1" applyAlignment="1" applyProtection="1">
      <alignment horizontal="left" vertical="center" wrapText="1"/>
      <protection hidden="1"/>
    </xf>
    <xf numFmtId="0" fontId="105" fillId="0" borderId="34" xfId="0" applyFont="1"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101" fillId="0" borderId="54" xfId="0" applyFont="1" applyBorder="1" applyAlignment="1" applyProtection="1">
      <alignment horizontal="left" vertical="top"/>
      <protection hidden="1"/>
    </xf>
    <xf numFmtId="0" fontId="101" fillId="0" borderId="21" xfId="0" applyFont="1" applyBorder="1" applyAlignment="1" applyProtection="1">
      <alignment horizontal="left" vertical="top"/>
      <protection hidden="1"/>
    </xf>
    <xf numFmtId="0" fontId="101" fillId="0" borderId="41" xfId="0" applyFont="1" applyBorder="1" applyAlignment="1" applyProtection="1">
      <alignment horizontal="left" vertical="top"/>
      <protection hidden="1"/>
    </xf>
    <xf numFmtId="0" fontId="101" fillId="0" borderId="23" xfId="0" applyFont="1" applyBorder="1" applyAlignment="1" applyProtection="1">
      <alignment horizontal="left" vertical="top"/>
      <protection hidden="1"/>
    </xf>
    <xf numFmtId="166" fontId="83" fillId="0" borderId="21" xfId="0" applyNumberFormat="1" applyFont="1" applyBorder="1" applyAlignment="1" applyProtection="1">
      <alignment horizontal="left" vertical="center" wrapText="1"/>
      <protection hidden="1"/>
    </xf>
    <xf numFmtId="166" fontId="71" fillId="0" borderId="21" xfId="0" applyNumberFormat="1" applyFont="1" applyBorder="1" applyAlignment="1" applyProtection="1">
      <alignment horizontal="left" vertical="center" wrapText="1"/>
      <protection hidden="1"/>
    </xf>
    <xf numFmtId="166" fontId="71" fillId="0" borderId="52" xfId="0" applyNumberFormat="1" applyFont="1" applyBorder="1" applyAlignment="1" applyProtection="1">
      <alignment horizontal="left" vertical="center" wrapText="1"/>
      <protection hidden="1"/>
    </xf>
    <xf numFmtId="166" fontId="71" fillId="0" borderId="23" xfId="0" applyNumberFormat="1" applyFont="1" applyBorder="1" applyAlignment="1" applyProtection="1">
      <alignment horizontal="left" vertical="center" wrapText="1"/>
      <protection hidden="1"/>
    </xf>
    <xf numFmtId="166" fontId="71" fillId="0" borderId="42" xfId="0" applyNumberFormat="1" applyFont="1" applyBorder="1" applyAlignment="1" applyProtection="1">
      <alignment horizontal="left" vertical="center" wrapText="1"/>
      <protection hidden="1"/>
    </xf>
    <xf numFmtId="0" fontId="69" fillId="0" borderId="49" xfId="0" applyFont="1" applyBorder="1" applyAlignment="1" applyProtection="1">
      <alignment horizontal="left" vertical="top"/>
      <protection hidden="1"/>
    </xf>
    <xf numFmtId="0" fontId="109" fillId="0" borderId="21" xfId="0" applyFont="1" applyBorder="1" applyAlignment="1" applyProtection="1">
      <alignment horizontal="left" vertical="top"/>
      <protection hidden="1"/>
    </xf>
    <xf numFmtId="0" fontId="57" fillId="0" borderId="21" xfId="0" applyFont="1" applyBorder="1" applyAlignment="1" applyProtection="1">
      <alignment horizontal="left" vertical="top"/>
      <protection hidden="1"/>
    </xf>
    <xf numFmtId="0" fontId="109" fillId="0" borderId="51" xfId="0" applyFont="1" applyBorder="1" applyAlignment="1" applyProtection="1">
      <alignment horizontal="left" vertical="top"/>
      <protection hidden="1"/>
    </xf>
    <xf numFmtId="0" fontId="109" fillId="0" borderId="23" xfId="0" applyFont="1" applyBorder="1" applyAlignment="1" applyProtection="1">
      <alignment horizontal="left" vertical="top"/>
      <protection hidden="1"/>
    </xf>
    <xf numFmtId="0" fontId="57" fillId="0" borderId="23" xfId="0" applyFont="1" applyBorder="1" applyAlignment="1" applyProtection="1">
      <alignment horizontal="left" vertical="top"/>
      <protection hidden="1"/>
    </xf>
    <xf numFmtId="0" fontId="71" fillId="0" borderId="21" xfId="0" applyFont="1" applyBorder="1" applyAlignment="1" applyProtection="1">
      <alignment horizontal="left" vertical="center"/>
      <protection hidden="1"/>
    </xf>
    <xf numFmtId="0" fontId="67" fillId="0" borderId="21" xfId="0" applyFont="1" applyBorder="1" applyAlignment="1" applyProtection="1">
      <alignment horizontal="left" vertical="center"/>
      <protection hidden="1"/>
    </xf>
    <xf numFmtId="0" fontId="67" fillId="0" borderId="82" xfId="0" applyFont="1" applyBorder="1" applyAlignment="1" applyProtection="1">
      <alignment horizontal="left" vertical="center"/>
      <protection hidden="1"/>
    </xf>
    <xf numFmtId="0" fontId="67" fillId="0" borderId="23" xfId="0" applyFont="1" applyBorder="1" applyAlignment="1" applyProtection="1">
      <alignment horizontal="left" vertical="center"/>
      <protection hidden="1"/>
    </xf>
    <xf numFmtId="0" fontId="67" fillId="0" borderId="83" xfId="0" applyFont="1" applyBorder="1" applyAlignment="1" applyProtection="1">
      <alignment horizontal="left" vertical="center"/>
      <protection hidden="1"/>
    </xf>
    <xf numFmtId="0" fontId="69" fillId="0" borderId="64" xfId="0" applyFont="1" applyBorder="1" applyAlignment="1" applyProtection="1">
      <alignment vertical="center" wrapText="1"/>
      <protection hidden="1"/>
    </xf>
    <xf numFmtId="0" fontId="100" fillId="0" borderId="34" xfId="0" applyFont="1" applyBorder="1" applyAlignment="1" applyProtection="1">
      <alignment vertical="center" wrapText="1"/>
      <protection hidden="1"/>
    </xf>
    <xf numFmtId="0" fontId="69" fillId="0" borderId="54" xfId="0" applyFont="1" applyBorder="1" applyAlignment="1" applyProtection="1">
      <alignment horizontal="center" vertical="center"/>
      <protection hidden="1"/>
    </xf>
    <xf numFmtId="0" fontId="100" fillId="0" borderId="21" xfId="0" applyFont="1" applyBorder="1" applyAlignment="1" applyProtection="1">
      <alignment horizontal="center" vertical="center"/>
      <protection hidden="1"/>
    </xf>
    <xf numFmtId="0" fontId="100" fillId="0" borderId="52" xfId="0" applyFont="1" applyBorder="1" applyAlignment="1" applyProtection="1">
      <alignment horizontal="center" vertical="center"/>
      <protection hidden="1"/>
    </xf>
    <xf numFmtId="0" fontId="100" fillId="0" borderId="41" xfId="0" applyFont="1" applyBorder="1" applyAlignment="1" applyProtection="1">
      <alignment horizontal="center" vertical="center"/>
      <protection hidden="1"/>
    </xf>
    <xf numFmtId="0" fontId="100" fillId="0" borderId="42" xfId="0" applyFont="1" applyBorder="1" applyAlignment="1" applyProtection="1">
      <alignment horizontal="center" vertical="center"/>
      <protection hidden="1"/>
    </xf>
    <xf numFmtId="0" fontId="69" fillId="0" borderId="21" xfId="0" applyFont="1" applyBorder="1" applyAlignment="1" applyProtection="1">
      <alignment horizontal="center" vertical="center"/>
      <protection hidden="1"/>
    </xf>
    <xf numFmtId="164" fontId="100" fillId="0" borderId="52" xfId="0" applyNumberFormat="1" applyFont="1" applyBorder="1" applyAlignment="1" applyProtection="1">
      <alignment horizontal="center" vertical="center"/>
      <protection hidden="1"/>
    </xf>
    <xf numFmtId="164" fontId="100" fillId="0" borderId="23" xfId="0" applyNumberFormat="1" applyFont="1" applyBorder="1" applyAlignment="1" applyProtection="1">
      <alignment horizontal="center" vertical="center"/>
      <protection hidden="1"/>
    </xf>
    <xf numFmtId="164" fontId="100" fillId="0" borderId="42" xfId="0" applyNumberFormat="1" applyFont="1" applyBorder="1" applyAlignment="1" applyProtection="1">
      <alignment horizontal="center" vertical="center"/>
      <protection hidden="1"/>
    </xf>
    <xf numFmtId="3" fontId="69" fillId="0" borderId="49" xfId="0" applyNumberFormat="1" applyFont="1" applyBorder="1" applyAlignment="1" applyProtection="1">
      <alignment horizontal="center" vertical="center"/>
      <protection hidden="1"/>
    </xf>
    <xf numFmtId="0" fontId="100" fillId="0" borderId="82" xfId="0" applyFont="1" applyBorder="1" applyAlignment="1" applyProtection="1">
      <alignment horizontal="center" vertical="center"/>
      <protection hidden="1"/>
    </xf>
    <xf numFmtId="3" fontId="83" fillId="0" borderId="5" xfId="0" applyNumberFormat="1" applyFont="1" applyBorder="1" applyAlignment="1" applyProtection="1">
      <alignment horizontal="right" vertical="center" wrapText="1"/>
      <protection hidden="1"/>
    </xf>
    <xf numFmtId="0" fontId="0" fillId="0" borderId="5" xfId="0" applyBorder="1" applyAlignment="1" applyProtection="1">
      <alignment horizontal="right" vertical="center" wrapText="1"/>
      <protection hidden="1"/>
    </xf>
    <xf numFmtId="0" fontId="0" fillId="0" borderId="2" xfId="0" applyBorder="1" applyAlignment="1" applyProtection="1">
      <alignment horizontal="right" vertical="center" wrapText="1"/>
      <protection hidden="1"/>
    </xf>
    <xf numFmtId="0" fontId="110" fillId="0" borderId="46" xfId="0" applyFont="1" applyBorder="1" applyAlignment="1" applyProtection="1">
      <alignment horizontal="left" vertical="top" wrapText="1"/>
      <protection hidden="1"/>
    </xf>
    <xf numFmtId="0" fontId="99" fillId="0" borderId="5" xfId="0" applyFont="1" applyBorder="1" applyAlignment="1" applyProtection="1">
      <alignment horizontal="left" vertical="center"/>
      <protection hidden="1"/>
    </xf>
    <xf numFmtId="0" fontId="99" fillId="0" borderId="46" xfId="0" applyFont="1" applyBorder="1" applyAlignment="1" applyProtection="1">
      <alignment horizontal="left" vertical="center" wrapText="1"/>
      <protection hidden="1"/>
    </xf>
    <xf numFmtId="0" fontId="101" fillId="0" borderId="0" xfId="0" applyFont="1" applyAlignment="1" applyProtection="1">
      <alignment horizontal="left" wrapText="1"/>
      <protection hidden="1"/>
    </xf>
    <xf numFmtId="0" fontId="76" fillId="0" borderId="0" xfId="0" applyFont="1" applyProtection="1">
      <protection hidden="1"/>
    </xf>
    <xf numFmtId="0" fontId="101" fillId="0" borderId="73" xfId="0" applyFont="1" applyBorder="1" applyAlignment="1" applyProtection="1">
      <alignment horizontal="left" wrapText="1"/>
      <protection hidden="1"/>
    </xf>
    <xf numFmtId="0" fontId="105" fillId="0" borderId="73" xfId="0" applyFont="1" applyBorder="1" applyProtection="1">
      <protection hidden="1"/>
    </xf>
    <xf numFmtId="0" fontId="76" fillId="0" borderId="73" xfId="0" applyFont="1" applyBorder="1" applyProtection="1">
      <protection hidden="1"/>
    </xf>
    <xf numFmtId="0" fontId="69" fillId="0" borderId="48" xfId="0" applyFont="1" applyBorder="1" applyAlignment="1" applyProtection="1">
      <alignment vertical="center"/>
      <protection hidden="1"/>
    </xf>
    <xf numFmtId="0" fontId="100" fillId="0" borderId="4" xfId="0" applyFont="1" applyBorder="1" applyAlignment="1" applyProtection="1">
      <alignment vertical="center"/>
      <protection hidden="1"/>
    </xf>
    <xf numFmtId="0" fontId="100" fillId="0" borderId="46" xfId="0" applyFont="1" applyBorder="1" applyAlignment="1" applyProtection="1">
      <alignment vertical="center"/>
      <protection hidden="1"/>
    </xf>
    <xf numFmtId="0" fontId="100" fillId="0" borderId="5" xfId="0" applyFont="1" applyBorder="1" applyAlignment="1" applyProtection="1">
      <alignment vertical="center"/>
      <protection hidden="1"/>
    </xf>
    <xf numFmtId="49" fontId="69" fillId="0" borderId="32" xfId="0" applyNumberFormat="1" applyFont="1" applyBorder="1" applyAlignment="1" applyProtection="1">
      <alignment horizontal="center" vertical="center"/>
      <protection hidden="1"/>
    </xf>
    <xf numFmtId="0" fontId="100" fillId="0" borderId="84" xfId="0" applyFont="1" applyBorder="1" applyAlignment="1" applyProtection="1">
      <alignment horizontal="center" vertical="center"/>
      <protection hidden="1"/>
    </xf>
    <xf numFmtId="0" fontId="67" fillId="0" borderId="5" xfId="0" applyFont="1" applyBorder="1" applyAlignment="1" applyProtection="1">
      <alignment horizontal="right" vertical="center"/>
      <protection hidden="1"/>
    </xf>
    <xf numFmtId="0" fontId="67" fillId="0" borderId="2" xfId="0" applyFont="1" applyBorder="1" applyAlignment="1" applyProtection="1">
      <alignment horizontal="right" vertical="center"/>
      <protection hidden="1"/>
    </xf>
    <xf numFmtId="0" fontId="70" fillId="0" borderId="46" xfId="0" applyFont="1" applyBorder="1" applyProtection="1">
      <protection hidden="1"/>
    </xf>
    <xf numFmtId="0" fontId="0" fillId="0" borderId="59" xfId="0" applyBorder="1" applyProtection="1">
      <protection hidden="1"/>
    </xf>
    <xf numFmtId="3" fontId="71" fillId="0" borderId="5" xfId="0" applyNumberFormat="1" applyFont="1" applyBorder="1" applyProtection="1">
      <protection hidden="1"/>
    </xf>
    <xf numFmtId="0" fontId="67" fillId="0" borderId="5" xfId="0" applyFont="1" applyBorder="1" applyProtection="1">
      <protection hidden="1"/>
    </xf>
    <xf numFmtId="0" fontId="67" fillId="0" borderId="2" xfId="0" applyFont="1" applyBorder="1" applyProtection="1">
      <protection hidden="1"/>
    </xf>
    <xf numFmtId="0" fontId="67" fillId="0" borderId="7" xfId="0" applyFont="1" applyBorder="1" applyProtection="1">
      <protection hidden="1"/>
    </xf>
    <xf numFmtId="0" fontId="67" fillId="0" borderId="10" xfId="0" applyFont="1" applyBorder="1" applyProtection="1">
      <protection hidden="1"/>
    </xf>
    <xf numFmtId="0" fontId="70" fillId="0" borderId="46" xfId="0" applyFont="1" applyBorder="1" applyAlignment="1" applyProtection="1">
      <alignment horizontal="center" vertical="center" textRotation="90"/>
      <protection hidden="1"/>
    </xf>
    <xf numFmtId="0" fontId="73" fillId="0" borderId="46"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5" xfId="0" applyFont="1" applyBorder="1" applyAlignment="1" applyProtection="1">
      <alignment vertical="center"/>
      <protection hidden="1"/>
    </xf>
    <xf numFmtId="0" fontId="57" fillId="0" borderId="2" xfId="0" applyFont="1" applyBorder="1" applyAlignment="1" applyProtection="1">
      <alignment horizontal="center" vertical="center"/>
      <protection hidden="1"/>
    </xf>
    <xf numFmtId="0" fontId="57" fillId="0" borderId="2" xfId="0" applyFont="1" applyBorder="1" applyAlignment="1" applyProtection="1">
      <alignment vertical="center"/>
      <protection hidden="1"/>
    </xf>
    <xf numFmtId="0" fontId="69" fillId="0" borderId="46" xfId="0" applyFont="1" applyBorder="1" applyAlignment="1" applyProtection="1">
      <alignment horizontal="center" vertical="center"/>
      <protection hidden="1"/>
    </xf>
    <xf numFmtId="3" fontId="67" fillId="0" borderId="34" xfId="0" applyNumberFormat="1" applyFont="1" applyBorder="1" applyAlignment="1" applyProtection="1">
      <alignment horizontal="right" vertical="center"/>
      <protection hidden="1"/>
    </xf>
    <xf numFmtId="0" fontId="67" fillId="0" borderId="37" xfId="0" applyFont="1" applyBorder="1" applyAlignment="1" applyProtection="1">
      <alignment horizontal="right" vertical="center"/>
      <protection hidden="1"/>
    </xf>
    <xf numFmtId="0" fontId="69" fillId="0" borderId="79" xfId="0" applyFont="1" applyBorder="1" applyAlignment="1" applyProtection="1">
      <alignment vertical="center" wrapText="1"/>
      <protection hidden="1"/>
    </xf>
    <xf numFmtId="0" fontId="57" fillId="0" borderId="0" xfId="0" applyFont="1" applyAlignment="1" applyProtection="1">
      <alignment vertical="center" wrapText="1"/>
      <protection hidden="1"/>
    </xf>
    <xf numFmtId="0" fontId="57" fillId="0" borderId="55" xfId="0" applyFont="1" applyBorder="1" applyAlignment="1" applyProtection="1">
      <alignment vertical="center" wrapText="1"/>
      <protection hidden="1"/>
    </xf>
    <xf numFmtId="0" fontId="57" fillId="0" borderId="73" xfId="0" applyFont="1" applyBorder="1" applyAlignment="1" applyProtection="1">
      <alignment vertical="center" wrapText="1"/>
      <protection hidden="1"/>
    </xf>
    <xf numFmtId="0" fontId="69" fillId="0" borderId="0" xfId="0" applyFont="1" applyAlignment="1" applyProtection="1">
      <alignment horizontal="right" vertical="center" wrapText="1"/>
      <protection hidden="1"/>
    </xf>
    <xf numFmtId="0" fontId="57" fillId="0" borderId="0" xfId="0" applyFont="1" applyAlignment="1" applyProtection="1">
      <alignment horizontal="right" vertical="center" wrapText="1"/>
      <protection hidden="1"/>
    </xf>
    <xf numFmtId="0" fontId="57" fillId="0" borderId="73" xfId="0" applyFont="1" applyBorder="1" applyAlignment="1" applyProtection="1">
      <alignment horizontal="right" vertical="center" wrapText="1"/>
      <protection hidden="1"/>
    </xf>
    <xf numFmtId="0" fontId="110" fillId="0" borderId="5" xfId="0" applyFont="1" applyBorder="1" applyAlignment="1" applyProtection="1">
      <alignment vertical="center"/>
      <protection hidden="1"/>
    </xf>
    <xf numFmtId="3" fontId="69" fillId="0" borderId="50" xfId="0" applyNumberFormat="1" applyFont="1" applyBorder="1" applyAlignment="1" applyProtection="1">
      <alignment horizontal="right" vertical="center" wrapText="1"/>
      <protection hidden="1"/>
    </xf>
    <xf numFmtId="0" fontId="100" fillId="0" borderId="0" xfId="0" applyFont="1" applyAlignment="1" applyProtection="1">
      <alignment horizontal="right" vertical="center" wrapText="1"/>
      <protection hidden="1"/>
    </xf>
    <xf numFmtId="0" fontId="100" fillId="0" borderId="68" xfId="0" applyFont="1" applyBorder="1" applyAlignment="1" applyProtection="1">
      <alignment horizontal="right" vertical="center" wrapText="1"/>
      <protection hidden="1"/>
    </xf>
    <xf numFmtId="0" fontId="100" fillId="0" borderId="73" xfId="0" applyFont="1" applyBorder="1" applyAlignment="1" applyProtection="1">
      <alignment horizontal="right" vertical="center" wrapText="1"/>
      <protection hidden="1"/>
    </xf>
    <xf numFmtId="0" fontId="67" fillId="0" borderId="82" xfId="0" applyFont="1" applyBorder="1" applyAlignment="1" applyProtection="1">
      <alignment horizontal="center" vertical="center"/>
      <protection hidden="1"/>
    </xf>
    <xf numFmtId="0" fontId="67" fillId="0" borderId="80" xfId="0" applyFont="1" applyBorder="1" applyAlignment="1" applyProtection="1">
      <alignment horizontal="center" vertical="center"/>
      <protection hidden="1"/>
    </xf>
    <xf numFmtId="0" fontId="31" fillId="0" borderId="32" xfId="0" applyFont="1" applyBorder="1" applyAlignment="1" applyProtection="1">
      <alignment vertical="top" wrapText="1"/>
      <protection hidden="1"/>
    </xf>
    <xf numFmtId="0" fontId="117" fillId="0" borderId="32" xfId="0" applyFont="1" applyBorder="1" applyAlignment="1" applyProtection="1">
      <alignment vertical="top" wrapText="1"/>
      <protection hidden="1"/>
    </xf>
    <xf numFmtId="0" fontId="118" fillId="0" borderId="32" xfId="0" applyFont="1" applyBorder="1" applyAlignment="1" applyProtection="1">
      <alignment vertical="top" wrapText="1"/>
      <protection hidden="1"/>
    </xf>
    <xf numFmtId="0" fontId="117" fillId="0" borderId="0" xfId="0" applyFont="1" applyAlignment="1" applyProtection="1">
      <alignment vertical="top" wrapText="1"/>
      <protection hidden="1"/>
    </xf>
    <xf numFmtId="0" fontId="118" fillId="0" borderId="0" xfId="0" applyFont="1" applyAlignment="1" applyProtection="1">
      <alignment vertical="top" wrapText="1"/>
      <protection hidden="1"/>
    </xf>
    <xf numFmtId="0" fontId="69" fillId="0" borderId="64" xfId="0" applyFont="1" applyBorder="1" applyAlignment="1" applyProtection="1">
      <alignment horizontal="center" vertical="center"/>
      <protection hidden="1"/>
    </xf>
    <xf numFmtId="0" fontId="69" fillId="0" borderId="34" xfId="0" applyFont="1" applyBorder="1" applyAlignment="1" applyProtection="1">
      <alignment horizontal="center" vertical="center"/>
      <protection hidden="1"/>
    </xf>
    <xf numFmtId="0" fontId="69" fillId="0" borderId="36" xfId="0" applyFont="1" applyBorder="1" applyAlignment="1" applyProtection="1">
      <alignment horizontal="center" vertical="center"/>
      <protection hidden="1"/>
    </xf>
    <xf numFmtId="0" fontId="69" fillId="0" borderId="6" xfId="0" applyFont="1" applyBorder="1" applyAlignment="1" applyProtection="1">
      <alignment horizontal="center" vertical="center"/>
      <protection hidden="1"/>
    </xf>
    <xf numFmtId="0" fontId="57" fillId="0" borderId="37" xfId="0" applyFont="1" applyBorder="1" applyAlignment="1" applyProtection="1">
      <alignment horizontal="center" vertical="center"/>
      <protection hidden="1"/>
    </xf>
    <xf numFmtId="0" fontId="101" fillId="0" borderId="0" xfId="0" applyFont="1" applyProtection="1">
      <protection hidden="1"/>
    </xf>
    <xf numFmtId="0" fontId="101" fillId="0" borderId="73" xfId="0" applyFont="1" applyBorder="1" applyProtection="1">
      <protection hidden="1"/>
    </xf>
    <xf numFmtId="0" fontId="72" fillId="0" borderId="72" xfId="0" applyFont="1" applyBorder="1" applyAlignment="1" applyProtection="1">
      <alignment horizontal="left" vertical="center"/>
      <protection hidden="1"/>
    </xf>
    <xf numFmtId="0" fontId="57" fillId="0" borderId="3" xfId="0" applyFont="1" applyBorder="1" applyAlignment="1" applyProtection="1">
      <alignment horizontal="left" vertical="center"/>
      <protection hidden="1"/>
    </xf>
    <xf numFmtId="0" fontId="57" fillId="0" borderId="45" xfId="0" applyFont="1" applyBorder="1" applyAlignment="1" applyProtection="1">
      <alignment horizontal="left" vertical="center"/>
      <protection hidden="1"/>
    </xf>
    <xf numFmtId="0" fontId="57" fillId="0" borderId="64" xfId="0" applyFont="1" applyBorder="1" applyAlignment="1" applyProtection="1">
      <alignment horizontal="left" vertical="center"/>
      <protection hidden="1"/>
    </xf>
    <xf numFmtId="0" fontId="57" fillId="0" borderId="34" xfId="0" applyFont="1" applyBorder="1" applyAlignment="1" applyProtection="1">
      <alignment horizontal="left" vertical="center"/>
      <protection hidden="1"/>
    </xf>
    <xf numFmtId="0" fontId="57" fillId="0" borderId="36" xfId="0" applyFont="1" applyBorder="1" applyAlignment="1" applyProtection="1">
      <alignment horizontal="left" vertical="center"/>
      <protection hidden="1"/>
    </xf>
    <xf numFmtId="3" fontId="71" fillId="0" borderId="5" xfId="0" applyNumberFormat="1" applyFont="1" applyBorder="1" applyAlignment="1" applyProtection="1">
      <alignment horizontal="right" vertical="center" wrapText="1"/>
      <protection hidden="1"/>
    </xf>
    <xf numFmtId="0" fontId="0" fillId="0" borderId="7" xfId="0" applyBorder="1" applyAlignment="1" applyProtection="1">
      <alignment horizontal="center" vertical="center" wrapText="1"/>
      <protection hidden="1"/>
    </xf>
    <xf numFmtId="0" fontId="0" fillId="0" borderId="7" xfId="0" applyBorder="1" applyAlignment="1" applyProtection="1">
      <alignment horizontal="right" vertical="center" wrapText="1"/>
      <protection hidden="1"/>
    </xf>
    <xf numFmtId="0" fontId="0" fillId="0" borderId="10" xfId="0" applyBorder="1" applyAlignment="1" applyProtection="1">
      <alignment horizontal="right" vertical="center" wrapText="1"/>
      <protection hidden="1"/>
    </xf>
    <xf numFmtId="3" fontId="108" fillId="0" borderId="39" xfId="0" applyNumberFormat="1" applyFont="1" applyBorder="1" applyAlignment="1" applyProtection="1">
      <alignment horizontal="left" vertical="center"/>
      <protection hidden="1"/>
    </xf>
    <xf numFmtId="0" fontId="0" fillId="0" borderId="81" xfId="0" applyBorder="1" applyProtection="1">
      <protection hidden="1"/>
    </xf>
    <xf numFmtId="0" fontId="102" fillId="0" borderId="48" xfId="0" applyFont="1" applyBorder="1" applyAlignment="1" applyProtection="1">
      <alignment horizontal="left" vertical="center"/>
      <protection hidden="1"/>
    </xf>
    <xf numFmtId="0" fontId="0" fillId="0" borderId="4" xfId="0" applyBorder="1" applyAlignment="1" applyProtection="1">
      <alignment vertical="center"/>
      <protection hidden="1"/>
    </xf>
    <xf numFmtId="0" fontId="57" fillId="0" borderId="4" xfId="0" applyFont="1" applyBorder="1" applyAlignment="1" applyProtection="1">
      <alignment horizontal="center" vertical="center"/>
      <protection hidden="1"/>
    </xf>
    <xf numFmtId="0" fontId="57" fillId="0" borderId="1" xfId="0" applyFont="1" applyBorder="1" applyAlignment="1" applyProtection="1">
      <alignment horizontal="center" vertical="center"/>
      <protection hidden="1"/>
    </xf>
    <xf numFmtId="0" fontId="104"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textRotation="90"/>
      <protection hidden="1"/>
    </xf>
    <xf numFmtId="0" fontId="64" fillId="0" borderId="59" xfId="0" applyFont="1" applyBorder="1" applyAlignment="1" applyProtection="1">
      <alignment horizontal="center" textRotation="90"/>
      <protection hidden="1"/>
    </xf>
    <xf numFmtId="0" fontId="110" fillId="0" borderId="5" xfId="0" applyFont="1" applyBorder="1" applyAlignment="1" applyProtection="1">
      <alignment vertical="center" wrapText="1"/>
      <protection hidden="1"/>
    </xf>
    <xf numFmtId="0" fontId="80" fillId="0" borderId="46" xfId="0" applyFont="1" applyBorder="1" applyAlignment="1" applyProtection="1">
      <alignment horizontal="center" vertical="center"/>
      <protection hidden="1"/>
    </xf>
    <xf numFmtId="1" fontId="80" fillId="0" borderId="5" xfId="0" applyNumberFormat="1" applyFont="1" applyBorder="1" applyAlignment="1" applyProtection="1">
      <alignment horizontal="center" vertical="center"/>
      <protection hidden="1"/>
    </xf>
    <xf numFmtId="1" fontId="73" fillId="0" borderId="5" xfId="0" applyNumberFormat="1" applyFont="1" applyBorder="1" applyAlignment="1" applyProtection="1">
      <alignment horizontal="center" vertical="center"/>
      <protection hidden="1"/>
    </xf>
    <xf numFmtId="3" fontId="80" fillId="0" borderId="5" xfId="0" applyNumberFormat="1" applyFont="1" applyBorder="1" applyAlignment="1" applyProtection="1">
      <alignment horizontal="center" vertical="center"/>
      <protection hidden="1"/>
    </xf>
    <xf numFmtId="49" fontId="119" fillId="0" borderId="0" xfId="0" applyNumberFormat="1" applyFont="1" applyAlignment="1" applyProtection="1">
      <alignment vertical="center" wrapText="1"/>
      <protection hidden="1"/>
    </xf>
    <xf numFmtId="0" fontId="120" fillId="0" borderId="0" xfId="0" applyFont="1" applyAlignment="1" applyProtection="1">
      <alignment vertical="top" wrapText="1"/>
      <protection hidden="1"/>
    </xf>
    <xf numFmtId="0" fontId="121" fillId="0" borderId="0" xfId="0" applyFont="1" applyAlignment="1" applyProtection="1">
      <alignment vertical="top"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72" fillId="0" borderId="79" xfId="0" applyFont="1" applyBorder="1" applyAlignment="1" applyProtection="1">
      <alignment horizontal="left" vertical="top"/>
      <protection locked="0"/>
    </xf>
    <xf numFmtId="0" fontId="57" fillId="0" borderId="0" xfId="0" applyFont="1" applyAlignment="1" applyProtection="1">
      <alignment horizontal="left"/>
      <protection locked="0"/>
    </xf>
    <xf numFmtId="0" fontId="57" fillId="0" borderId="38" xfId="0" applyFont="1" applyBorder="1" applyAlignment="1" applyProtection="1">
      <alignment horizontal="left"/>
      <protection locked="0"/>
    </xf>
    <xf numFmtId="0" fontId="57" fillId="0" borderId="79" xfId="0" applyFont="1" applyBorder="1" applyAlignment="1" applyProtection="1">
      <alignment horizontal="left"/>
      <protection locked="0"/>
    </xf>
    <xf numFmtId="0" fontId="70" fillId="0" borderId="0" xfId="0" applyFont="1" applyProtection="1">
      <protection hidden="1"/>
    </xf>
    <xf numFmtId="0" fontId="8" fillId="0" borderId="0" xfId="0" applyFont="1" applyProtection="1">
      <protection hidden="1"/>
    </xf>
    <xf numFmtId="0" fontId="8" fillId="0" borderId="38" xfId="0" applyFont="1" applyBorder="1" applyProtection="1">
      <protection hidden="1"/>
    </xf>
    <xf numFmtId="0" fontId="77" fillId="0" borderId="54" xfId="0" applyFont="1" applyBorder="1" applyAlignment="1" applyProtection="1">
      <alignment horizontal="left" vertical="top" wrapText="1"/>
      <protection hidden="1"/>
    </xf>
    <xf numFmtId="0" fontId="0" fillId="0" borderId="21" xfId="0" applyBorder="1" applyAlignment="1" applyProtection="1">
      <alignment horizontal="left" vertical="top" wrapText="1"/>
      <protection hidden="1"/>
    </xf>
    <xf numFmtId="0" fontId="0" fillId="0" borderId="52" xfId="0" applyBorder="1" applyAlignment="1" applyProtection="1">
      <alignment horizontal="left" vertical="top" wrapText="1"/>
      <protection hidden="1"/>
    </xf>
    <xf numFmtId="0" fontId="64" fillId="0" borderId="41" xfId="0" applyFont="1"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82" fillId="0" borderId="41" xfId="0" applyFont="1" applyBorder="1" applyAlignment="1" applyProtection="1">
      <alignment vertical="center" wrapText="1"/>
      <protection hidden="1"/>
    </xf>
    <xf numFmtId="0" fontId="82" fillId="0" borderId="23" xfId="0" applyFont="1" applyBorder="1" applyAlignment="1" applyProtection="1">
      <alignment vertical="center" wrapText="1"/>
      <protection hidden="1"/>
    </xf>
    <xf numFmtId="0" fontId="82" fillId="0" borderId="42" xfId="0" applyFont="1" applyBorder="1" applyAlignment="1" applyProtection="1">
      <alignment vertical="center" wrapText="1"/>
      <protection hidden="1"/>
    </xf>
    <xf numFmtId="0" fontId="0" fillId="0" borderId="21" xfId="0" applyBorder="1" applyAlignment="1" applyProtection="1">
      <alignment vertical="center" wrapText="1"/>
      <protection hidden="1"/>
    </xf>
    <xf numFmtId="0" fontId="0" fillId="0" borderId="52" xfId="0" applyBorder="1" applyAlignment="1" applyProtection="1">
      <alignment vertical="center" wrapText="1"/>
      <protection hidden="1"/>
    </xf>
    <xf numFmtId="0" fontId="77" fillId="0" borderId="79" xfId="0" applyFont="1" applyBorder="1" applyAlignment="1" applyProtection="1">
      <alignment vertical="center" wrapText="1"/>
      <protection hidden="1"/>
    </xf>
    <xf numFmtId="0" fontId="77" fillId="0" borderId="46" xfId="0" applyFont="1" applyBorder="1" applyAlignment="1" applyProtection="1">
      <alignment vertical="center" wrapText="1"/>
      <protection hidden="1"/>
    </xf>
    <xf numFmtId="0" fontId="64" fillId="0" borderId="5" xfId="0" applyFont="1" applyBorder="1" applyAlignment="1" applyProtection="1">
      <alignment wrapText="1"/>
      <protection hidden="1"/>
    </xf>
    <xf numFmtId="0" fontId="64" fillId="0" borderId="46" xfId="0" applyFont="1" applyBorder="1" applyAlignment="1" applyProtection="1">
      <alignment wrapText="1"/>
      <protection hidden="1"/>
    </xf>
    <xf numFmtId="0" fontId="77" fillId="0" borderId="46" xfId="0" applyFont="1" applyBorder="1" applyAlignment="1" applyProtection="1">
      <alignment horizontal="left" vertical="center" wrapText="1"/>
      <protection hidden="1"/>
    </xf>
    <xf numFmtId="0" fontId="64" fillId="0" borderId="46" xfId="0" applyFont="1" applyBorder="1" applyAlignment="1" applyProtection="1">
      <alignment horizontal="left" wrapText="1"/>
      <protection hidden="1"/>
    </xf>
    <xf numFmtId="1" fontId="71" fillId="0" borderId="5" xfId="0" applyNumberFormat="1" applyFont="1" applyBorder="1" applyAlignment="1" applyProtection="1">
      <alignment horizontal="right" vertical="center"/>
      <protection hidden="1"/>
    </xf>
    <xf numFmtId="1" fontId="67" fillId="0" borderId="2" xfId="0" applyNumberFormat="1" applyFont="1" applyBorder="1" applyAlignment="1" applyProtection="1">
      <alignment horizontal="right" vertical="center"/>
      <protection hidden="1"/>
    </xf>
    <xf numFmtId="0" fontId="0" fillId="0" borderId="0" xfId="0" applyAlignment="1" applyProtection="1">
      <alignment wrapText="1"/>
      <protection hidden="1"/>
    </xf>
  </cellXfs>
  <cellStyles count="3">
    <cellStyle name="Hypertextový odkaz" xfId="1" builtinId="8"/>
    <cellStyle name="Normální" xfId="0" builtinId="0"/>
    <cellStyle name="normální 3" xfId="2"/>
  </cellStyles>
  <dxfs count="1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vcr.cz/clanek/statistiky-pocty-obyvatel-v-obcich.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ipk.nkp.cz/statistika-pruzkumy-dokumenty/statistiky" TargetMode="External"/><Relationship Id="rId2" Type="http://schemas.openxmlformats.org/officeDocument/2006/relationships/hyperlink" Target="https://ipk.nkp.cz/statistika-pruzkumy-dokumenty/statistiky" TargetMode="External"/><Relationship Id="rId1" Type="http://schemas.openxmlformats.org/officeDocument/2006/relationships/hyperlink" Target="https://www.mvcr.cz/clanek/statistiky-pocty-obyvatel-v-obcich.aspx?q=Y2hudW09MQ%3D%3D" TargetMode="External"/><Relationship Id="rId5" Type="http://schemas.openxmlformats.org/officeDocument/2006/relationships/printerSettings" Target="../printerSettings/printerSettings4.bin"/><Relationship Id="rId4" Type="http://schemas.openxmlformats.org/officeDocument/2006/relationships/hyperlink" Target="https://ipk.nkp.cz/legislativa/normy-standardy-doporuceni"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tatistikakultury.cz/nase-vykazy/" TargetMode="External"/><Relationship Id="rId2" Type="http://schemas.openxmlformats.org/officeDocument/2006/relationships/hyperlink" Target="https://www.nipos-mk.cz/" TargetMode="External"/><Relationship Id="rId1" Type="http://schemas.openxmlformats.org/officeDocument/2006/relationships/hyperlink" Target="https://www.mvcr.cz/clanek/statistiky-pocty-obyvatel-v-obcich.aspx?q=Y2hudW09MQ%3D%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N178"/>
  <sheetViews>
    <sheetView tabSelected="1" zoomScaleNormal="100" workbookViewId="0">
      <selection activeCell="F3" sqref="F3:G3"/>
    </sheetView>
  </sheetViews>
  <sheetFormatPr defaultRowHeight="15" x14ac:dyDescent="0.25"/>
  <cols>
    <col min="1" max="2" width="6.5703125" customWidth="1"/>
    <col min="3" max="3" width="5.7109375" customWidth="1"/>
    <col min="4" max="4" width="10.28515625" customWidth="1"/>
    <col min="5" max="5" width="31.28515625" customWidth="1"/>
    <col min="6" max="6" width="7" customWidth="1"/>
    <col min="7" max="7" width="19.28515625" customWidth="1"/>
    <col min="8" max="8" width="48.85546875" customWidth="1"/>
    <col min="9" max="9" width="51.85546875" customWidth="1"/>
    <col min="10" max="10" width="20.7109375" style="35" customWidth="1"/>
    <col min="11" max="11" width="20.7109375" style="6" customWidth="1"/>
    <col min="12" max="12" width="10" customWidth="1"/>
  </cols>
  <sheetData>
    <row r="1" spans="1:11" ht="26.25" x14ac:dyDescent="0.4">
      <c r="A1" s="366" t="s">
        <v>392</v>
      </c>
      <c r="B1" s="366"/>
      <c r="C1" s="366"/>
      <c r="D1" s="366"/>
      <c r="E1" s="367"/>
      <c r="F1" s="367"/>
      <c r="G1" s="367"/>
      <c r="H1" s="151"/>
      <c r="I1" s="172"/>
      <c r="J1" s="112"/>
    </row>
    <row r="2" spans="1:11" ht="24" thickBot="1" x14ac:dyDescent="0.35">
      <c r="A2" s="152" t="s">
        <v>157</v>
      </c>
      <c r="B2" s="152"/>
      <c r="C2" s="153"/>
      <c r="D2" s="154"/>
      <c r="E2" s="155"/>
      <c r="F2" s="368" t="s">
        <v>348</v>
      </c>
      <c r="G2" s="369"/>
      <c r="H2" s="153"/>
      <c r="I2" s="152"/>
      <c r="J2" s="152"/>
    </row>
    <row r="3" spans="1:11" ht="21" thickBot="1" x14ac:dyDescent="0.3">
      <c r="A3" s="101"/>
      <c r="B3" s="101"/>
      <c r="C3" s="305" t="s">
        <v>325</v>
      </c>
      <c r="D3" s="306"/>
      <c r="E3" s="307"/>
      <c r="F3" s="308"/>
      <c r="G3" s="309"/>
      <c r="H3" s="82" t="s">
        <v>349</v>
      </c>
      <c r="I3" s="81"/>
      <c r="J3" s="73"/>
      <c r="K3" s="5" t="s">
        <v>372</v>
      </c>
    </row>
    <row r="4" spans="1:11" ht="22.5" customHeight="1" x14ac:dyDescent="0.25">
      <c r="A4" s="6"/>
      <c r="B4" s="6"/>
      <c r="C4" s="390" t="s">
        <v>309</v>
      </c>
      <c r="D4" s="391"/>
      <c r="E4" s="391"/>
      <c r="F4" s="379"/>
      <c r="G4" s="380"/>
      <c r="H4" s="170" t="s">
        <v>366</v>
      </c>
      <c r="I4" s="33"/>
      <c r="K4" s="5" t="s">
        <v>343</v>
      </c>
    </row>
    <row r="5" spans="1:11" ht="22.5" customHeight="1" x14ac:dyDescent="0.25">
      <c r="A5" s="6"/>
      <c r="B5" s="6"/>
      <c r="C5" s="281" t="s">
        <v>365</v>
      </c>
      <c r="D5" s="282"/>
      <c r="E5" s="282"/>
      <c r="F5" s="388"/>
      <c r="G5" s="389"/>
      <c r="H5" s="164" t="s">
        <v>158</v>
      </c>
      <c r="I5" s="90"/>
      <c r="K5" s="5" t="s">
        <v>344</v>
      </c>
    </row>
    <row r="6" spans="1:11" ht="22.5" customHeight="1" thickBot="1" x14ac:dyDescent="0.3">
      <c r="A6" s="6"/>
      <c r="B6" s="6"/>
      <c r="C6" s="370" t="s">
        <v>165</v>
      </c>
      <c r="D6" s="371"/>
      <c r="E6" s="371"/>
      <c r="F6" s="386">
        <v>0</v>
      </c>
      <c r="G6" s="387"/>
      <c r="H6" s="337" t="s">
        <v>159</v>
      </c>
      <c r="I6" s="345"/>
      <c r="K6" s="5" t="s">
        <v>345</v>
      </c>
    </row>
    <row r="7" spans="1:11" ht="28.5" customHeight="1" x14ac:dyDescent="0.25">
      <c r="A7" s="6"/>
      <c r="B7" s="6"/>
      <c r="C7" s="336" t="s">
        <v>364</v>
      </c>
      <c r="D7" s="336"/>
      <c r="E7" s="336"/>
      <c r="F7" s="4"/>
      <c r="G7" s="4"/>
      <c r="H7" s="347"/>
      <c r="I7" s="346"/>
      <c r="K7" s="5" t="s">
        <v>346</v>
      </c>
    </row>
    <row r="8" spans="1:11" ht="15" customHeight="1" x14ac:dyDescent="0.25">
      <c r="A8" s="6"/>
      <c r="B8" s="6"/>
      <c r="C8" s="336"/>
      <c r="D8" s="336"/>
      <c r="E8" s="336"/>
      <c r="F8" s="4"/>
      <c r="G8" s="4"/>
      <c r="H8" s="348" t="s">
        <v>161</v>
      </c>
      <c r="I8" s="350"/>
      <c r="K8" s="5" t="s">
        <v>347</v>
      </c>
    </row>
    <row r="9" spans="1:11" ht="27" customHeight="1" thickBot="1" x14ac:dyDescent="0.3">
      <c r="A9" s="6"/>
      <c r="B9" s="131"/>
      <c r="C9" s="359" t="s">
        <v>342</v>
      </c>
      <c r="D9" s="360"/>
      <c r="E9" s="360"/>
      <c r="F9" s="4"/>
      <c r="G9" s="4"/>
      <c r="H9" s="349"/>
      <c r="I9" s="351"/>
    </row>
    <row r="10" spans="1:11" ht="22.5" customHeight="1" thickBot="1" x14ac:dyDescent="0.3">
      <c r="A10" s="6"/>
      <c r="B10" s="6"/>
      <c r="C10" s="361" t="s">
        <v>166</v>
      </c>
      <c r="D10" s="362"/>
      <c r="E10" s="363"/>
      <c r="F10" s="355">
        <v>0</v>
      </c>
      <c r="G10" s="356"/>
      <c r="H10" s="163" t="s">
        <v>162</v>
      </c>
      <c r="I10" s="34"/>
    </row>
    <row r="11" spans="1:11" ht="22.5" customHeight="1" thickBot="1" x14ac:dyDescent="0.3">
      <c r="A11" s="6"/>
      <c r="B11" s="6"/>
      <c r="C11" s="357" t="s">
        <v>313</v>
      </c>
      <c r="D11" s="358"/>
      <c r="E11" s="358"/>
      <c r="F11" s="358"/>
      <c r="G11" s="102"/>
      <c r="H11" s="163" t="s">
        <v>163</v>
      </c>
      <c r="I11" s="34"/>
      <c r="K11" s="5" t="s">
        <v>328</v>
      </c>
    </row>
    <row r="12" spans="1:11" ht="22.5" customHeight="1" x14ac:dyDescent="0.25">
      <c r="A12" s="6"/>
      <c r="B12" s="6"/>
      <c r="C12" s="352" t="s">
        <v>310</v>
      </c>
      <c r="D12" s="353"/>
      <c r="E12" s="354"/>
      <c r="F12" s="91" t="s">
        <v>287</v>
      </c>
      <c r="G12" s="156">
        <v>0</v>
      </c>
      <c r="H12" s="163" t="s">
        <v>167</v>
      </c>
      <c r="I12" s="36"/>
      <c r="K12" s="5" t="s">
        <v>329</v>
      </c>
    </row>
    <row r="13" spans="1:11" ht="22.5" customHeight="1" thickBot="1" x14ac:dyDescent="0.3">
      <c r="A13" s="6"/>
      <c r="B13" s="6"/>
      <c r="C13" s="337" t="s">
        <v>311</v>
      </c>
      <c r="D13" s="338"/>
      <c r="E13" s="338"/>
      <c r="F13" s="92" t="s">
        <v>289</v>
      </c>
      <c r="G13" s="157">
        <v>0</v>
      </c>
      <c r="H13" s="167" t="s">
        <v>164</v>
      </c>
      <c r="I13" s="37"/>
      <c r="K13" s="5" t="s">
        <v>330</v>
      </c>
    </row>
    <row r="14" spans="1:11" ht="23.25" customHeight="1" x14ac:dyDescent="0.25">
      <c r="A14" s="103"/>
      <c r="B14" s="103"/>
      <c r="C14" s="103"/>
      <c r="D14" s="103"/>
      <c r="E14" s="103"/>
      <c r="F14" s="103"/>
      <c r="G14" s="103"/>
      <c r="H14" s="51"/>
      <c r="I14" s="104"/>
      <c r="J14" s="105"/>
      <c r="K14" s="5" t="s">
        <v>331</v>
      </c>
    </row>
    <row r="15" spans="1:11" ht="27" customHeight="1" thickBot="1" x14ac:dyDescent="0.3">
      <c r="A15" s="21" t="s">
        <v>60</v>
      </c>
      <c r="B15" s="21"/>
      <c r="C15" s="21"/>
      <c r="D15" s="21"/>
      <c r="E15" s="172"/>
      <c r="F15" s="172"/>
      <c r="G15" s="172"/>
      <c r="H15" s="52" t="s">
        <v>312</v>
      </c>
      <c r="I15" s="52" t="s">
        <v>368</v>
      </c>
      <c r="J15" s="52" t="s">
        <v>316</v>
      </c>
      <c r="K15" s="5" t="s">
        <v>332</v>
      </c>
    </row>
    <row r="16" spans="1:11" ht="15.75" x14ac:dyDescent="0.25">
      <c r="A16" s="381"/>
      <c r="B16" s="382"/>
      <c r="C16" s="382"/>
      <c r="D16" s="382"/>
      <c r="E16" s="383"/>
      <c r="F16" s="168" t="s">
        <v>61</v>
      </c>
      <c r="G16" s="106" t="s">
        <v>62</v>
      </c>
      <c r="H16" s="53"/>
      <c r="I16" s="83" t="s">
        <v>369</v>
      </c>
      <c r="J16" s="59"/>
      <c r="K16" s="5" t="s">
        <v>333</v>
      </c>
    </row>
    <row r="17" spans="1:14" ht="15.75" x14ac:dyDescent="0.25">
      <c r="A17" s="384" t="s">
        <v>63</v>
      </c>
      <c r="B17" s="335"/>
      <c r="C17" s="335"/>
      <c r="D17" s="335"/>
      <c r="E17" s="385"/>
      <c r="F17" s="169">
        <v>1</v>
      </c>
      <c r="G17" s="107">
        <v>2</v>
      </c>
      <c r="H17" s="171"/>
      <c r="I17" s="44"/>
      <c r="J17" s="60"/>
      <c r="K17" s="5" t="s">
        <v>334</v>
      </c>
      <c r="N17" s="2"/>
    </row>
    <row r="18" spans="1:14" ht="25.5" customHeight="1" x14ac:dyDescent="0.25">
      <c r="A18" s="297" t="s">
        <v>170</v>
      </c>
      <c r="B18" s="313"/>
      <c r="C18" s="313"/>
      <c r="D18" s="313"/>
      <c r="E18" s="298"/>
      <c r="F18" s="26" t="s">
        <v>4</v>
      </c>
      <c r="G18" s="38">
        <v>0</v>
      </c>
      <c r="H18" s="54" t="s">
        <v>352</v>
      </c>
      <c r="I18" s="45" t="str">
        <f>IF(SUM(G18+G33-G34)&lt;&gt;G19,"CHYBA: výpočet podle vzorce nesouhlasí","")</f>
        <v/>
      </c>
      <c r="J18" s="60"/>
      <c r="K18" s="5" t="s">
        <v>335</v>
      </c>
    </row>
    <row r="19" spans="1:14" ht="23.25" customHeight="1" x14ac:dyDescent="0.25">
      <c r="A19" s="297" t="s">
        <v>171</v>
      </c>
      <c r="B19" s="313"/>
      <c r="C19" s="313"/>
      <c r="D19" s="313"/>
      <c r="E19" s="298"/>
      <c r="F19" s="26" t="s">
        <v>5</v>
      </c>
      <c r="G19" s="39">
        <f>SUM(G20:G30)</f>
        <v>0</v>
      </c>
      <c r="H19" s="54" t="s">
        <v>317</v>
      </c>
      <c r="I19" s="45" t="str">
        <f>IF($G$32&gt;$G$19,"0115 je větší 0102","")</f>
        <v/>
      </c>
      <c r="J19" s="61"/>
      <c r="K19" s="5" t="s">
        <v>336</v>
      </c>
    </row>
    <row r="20" spans="1:14" ht="23.25" customHeight="1" x14ac:dyDescent="0.25">
      <c r="A20" s="310" t="s">
        <v>64</v>
      </c>
      <c r="B20" s="328" t="s">
        <v>65</v>
      </c>
      <c r="C20" s="312"/>
      <c r="D20" s="312"/>
      <c r="E20" s="313"/>
      <c r="F20" s="26" t="s">
        <v>6</v>
      </c>
      <c r="G20" s="38">
        <v>0</v>
      </c>
      <c r="H20" s="171"/>
      <c r="I20" s="44"/>
      <c r="J20" s="60"/>
      <c r="K20" s="5" t="s">
        <v>337</v>
      </c>
    </row>
    <row r="21" spans="1:14" ht="23.25" customHeight="1" x14ac:dyDescent="0.25">
      <c r="A21" s="310"/>
      <c r="B21" s="328" t="s">
        <v>38</v>
      </c>
      <c r="C21" s="312"/>
      <c r="D21" s="312"/>
      <c r="E21" s="313"/>
      <c r="F21" s="26" t="s">
        <v>7</v>
      </c>
      <c r="G21" s="38">
        <v>0</v>
      </c>
      <c r="H21" s="55"/>
      <c r="I21" s="44"/>
      <c r="J21" s="60"/>
      <c r="K21" s="5" t="s">
        <v>338</v>
      </c>
    </row>
    <row r="22" spans="1:14" ht="23.25" customHeight="1" x14ac:dyDescent="0.25">
      <c r="A22" s="310"/>
      <c r="B22" s="328" t="s">
        <v>382</v>
      </c>
      <c r="C22" s="312"/>
      <c r="D22" s="312"/>
      <c r="E22" s="313"/>
      <c r="F22" s="26" t="s">
        <v>8</v>
      </c>
      <c r="G22" s="38">
        <v>0</v>
      </c>
      <c r="H22" s="171"/>
      <c r="I22" s="44"/>
      <c r="J22" s="60"/>
      <c r="K22" s="5" t="s">
        <v>339</v>
      </c>
    </row>
    <row r="23" spans="1:14" ht="23.25" customHeight="1" x14ac:dyDescent="0.25">
      <c r="A23" s="310"/>
      <c r="B23" s="328" t="s">
        <v>66</v>
      </c>
      <c r="C23" s="312"/>
      <c r="D23" s="312"/>
      <c r="E23" s="313"/>
      <c r="F23" s="26" t="s">
        <v>9</v>
      </c>
      <c r="G23" s="38">
        <v>0</v>
      </c>
      <c r="H23" s="171"/>
      <c r="I23" s="44"/>
      <c r="J23" s="60"/>
      <c r="K23" s="5" t="s">
        <v>340</v>
      </c>
    </row>
    <row r="24" spans="1:14" ht="23.25" customHeight="1" x14ac:dyDescent="0.25">
      <c r="A24" s="310"/>
      <c r="B24" s="328" t="s">
        <v>67</v>
      </c>
      <c r="C24" s="312"/>
      <c r="D24" s="312"/>
      <c r="E24" s="313"/>
      <c r="F24" s="26" t="s">
        <v>10</v>
      </c>
      <c r="G24" s="38">
        <v>0</v>
      </c>
      <c r="H24" s="171"/>
      <c r="I24" s="44"/>
      <c r="J24" s="60"/>
      <c r="K24" s="5" t="s">
        <v>341</v>
      </c>
    </row>
    <row r="25" spans="1:14" ht="23.25" customHeight="1" x14ac:dyDescent="0.25">
      <c r="A25" s="310"/>
      <c r="B25" s="328" t="s">
        <v>68</v>
      </c>
      <c r="C25" s="312"/>
      <c r="D25" s="312"/>
      <c r="E25" s="313"/>
      <c r="F25" s="26" t="s">
        <v>11</v>
      </c>
      <c r="G25" s="38">
        <v>0</v>
      </c>
      <c r="H25" s="171"/>
      <c r="I25" s="44"/>
      <c r="J25" s="60"/>
      <c r="K25" s="172"/>
    </row>
    <row r="26" spans="1:14" ht="23.25" customHeight="1" x14ac:dyDescent="0.25">
      <c r="A26" s="310"/>
      <c r="B26" s="328" t="s">
        <v>44</v>
      </c>
      <c r="C26" s="312"/>
      <c r="D26" s="312"/>
      <c r="E26" s="313"/>
      <c r="F26" s="26" t="s">
        <v>12</v>
      </c>
      <c r="G26" s="38">
        <v>0</v>
      </c>
      <c r="H26" s="171"/>
      <c r="I26" s="44"/>
      <c r="J26" s="60"/>
      <c r="K26" s="5" t="s">
        <v>355</v>
      </c>
    </row>
    <row r="27" spans="1:14" ht="23.25" customHeight="1" x14ac:dyDescent="0.25">
      <c r="A27" s="310"/>
      <c r="B27" s="328" t="s">
        <v>39</v>
      </c>
      <c r="C27" s="312"/>
      <c r="D27" s="312"/>
      <c r="E27" s="313"/>
      <c r="F27" s="26" t="s">
        <v>13</v>
      </c>
      <c r="G27" s="38">
        <v>0</v>
      </c>
      <c r="H27" s="171"/>
      <c r="I27" s="44"/>
      <c r="J27" s="60"/>
      <c r="K27" s="5" t="s">
        <v>356</v>
      </c>
    </row>
    <row r="28" spans="1:14" ht="23.25" customHeight="1" x14ac:dyDescent="0.25">
      <c r="A28" s="310"/>
      <c r="B28" s="328" t="s">
        <v>40</v>
      </c>
      <c r="C28" s="312"/>
      <c r="D28" s="312"/>
      <c r="E28" s="313"/>
      <c r="F28" s="26">
        <v>111</v>
      </c>
      <c r="G28" s="38">
        <v>0</v>
      </c>
      <c r="H28" s="171"/>
      <c r="I28" s="44"/>
      <c r="J28" s="60"/>
      <c r="K28" s="5" t="s">
        <v>357</v>
      </c>
    </row>
    <row r="29" spans="1:14" ht="23.25" customHeight="1" x14ac:dyDescent="0.25">
      <c r="A29" s="310"/>
      <c r="B29" s="328" t="s">
        <v>69</v>
      </c>
      <c r="C29" s="312"/>
      <c r="D29" s="312"/>
      <c r="E29" s="313"/>
      <c r="F29" s="26" t="s">
        <v>14</v>
      </c>
      <c r="G29" s="38">
        <v>0</v>
      </c>
      <c r="H29" s="171"/>
      <c r="I29" s="44"/>
      <c r="J29" s="60"/>
      <c r="K29" s="5" t="s">
        <v>358</v>
      </c>
    </row>
    <row r="30" spans="1:14" ht="23.25" customHeight="1" x14ac:dyDescent="0.25">
      <c r="A30" s="310"/>
      <c r="B30" s="328" t="s">
        <v>45</v>
      </c>
      <c r="C30" s="312"/>
      <c r="D30" s="312"/>
      <c r="E30" s="313"/>
      <c r="F30" s="26" t="s">
        <v>15</v>
      </c>
      <c r="G30" s="38">
        <v>0</v>
      </c>
      <c r="H30" s="171"/>
      <c r="I30" s="44"/>
      <c r="J30" s="60"/>
      <c r="K30" s="5" t="s">
        <v>359</v>
      </c>
    </row>
    <row r="31" spans="1:14" ht="23.25" customHeight="1" x14ac:dyDescent="0.25">
      <c r="A31" s="339" t="s">
        <v>172</v>
      </c>
      <c r="B31" s="340"/>
      <c r="C31" s="340"/>
      <c r="D31" s="340"/>
      <c r="E31" s="341"/>
      <c r="F31" s="26" t="s">
        <v>16</v>
      </c>
      <c r="G31" s="38">
        <v>0</v>
      </c>
      <c r="H31" s="171"/>
      <c r="I31" s="44"/>
      <c r="J31" s="60"/>
      <c r="K31" s="5" t="s">
        <v>360</v>
      </c>
    </row>
    <row r="32" spans="1:14" ht="23.25" customHeight="1" x14ac:dyDescent="0.25">
      <c r="A32" s="339" t="s">
        <v>173</v>
      </c>
      <c r="B32" s="340"/>
      <c r="C32" s="340"/>
      <c r="D32" s="340"/>
      <c r="E32" s="341"/>
      <c r="F32" s="26" t="s">
        <v>17</v>
      </c>
      <c r="G32" s="38">
        <v>0</v>
      </c>
      <c r="H32" s="171" t="s">
        <v>318</v>
      </c>
      <c r="I32" s="45" t="str">
        <f>IF($G$32&gt;$G$19,"0115 je větší 0102","")</f>
        <v/>
      </c>
      <c r="J32" s="61"/>
      <c r="K32" s="5" t="s">
        <v>361</v>
      </c>
    </row>
    <row r="33" spans="1:11" ht="23.25" customHeight="1" x14ac:dyDescent="0.25">
      <c r="A33" s="339" t="s">
        <v>174</v>
      </c>
      <c r="B33" s="340"/>
      <c r="C33" s="340"/>
      <c r="D33" s="340"/>
      <c r="E33" s="341"/>
      <c r="F33" s="26" t="s">
        <v>18</v>
      </c>
      <c r="G33" s="38">
        <v>0</v>
      </c>
      <c r="H33" s="171"/>
      <c r="I33" s="44"/>
      <c r="J33" s="60"/>
      <c r="K33" s="5" t="s">
        <v>362</v>
      </c>
    </row>
    <row r="34" spans="1:11" ht="23.25" customHeight="1" thickBot="1" x14ac:dyDescent="0.3">
      <c r="A34" s="376" t="s">
        <v>175</v>
      </c>
      <c r="B34" s="377"/>
      <c r="C34" s="377"/>
      <c r="D34" s="377"/>
      <c r="E34" s="378"/>
      <c r="F34" s="28" t="s">
        <v>19</v>
      </c>
      <c r="G34" s="89">
        <v>0</v>
      </c>
      <c r="H34" s="171"/>
      <c r="I34" s="44"/>
      <c r="J34" s="60"/>
      <c r="K34" s="5" t="s">
        <v>363</v>
      </c>
    </row>
    <row r="35" spans="1:11" ht="15.75" x14ac:dyDescent="0.25">
      <c r="A35" s="22"/>
      <c r="B35" s="22"/>
      <c r="C35" s="22"/>
      <c r="D35" s="22"/>
      <c r="E35" s="172"/>
      <c r="F35" s="23"/>
      <c r="G35" s="173"/>
      <c r="H35" s="171"/>
      <c r="I35" s="44"/>
      <c r="J35" s="60"/>
      <c r="K35" s="172"/>
    </row>
    <row r="36" spans="1:11" ht="26.25" customHeight="1" thickBot="1" x14ac:dyDescent="0.3">
      <c r="A36" s="21" t="s">
        <v>70</v>
      </c>
      <c r="B36" s="21"/>
      <c r="C36" s="21"/>
      <c r="D36" s="21"/>
      <c r="E36" s="172"/>
      <c r="F36" s="23"/>
      <c r="G36" s="173"/>
      <c r="H36" s="171"/>
      <c r="I36" s="44"/>
      <c r="J36" s="60"/>
      <c r="K36" s="172"/>
    </row>
    <row r="37" spans="1:11" ht="15.75" x14ac:dyDescent="0.25">
      <c r="A37" s="302"/>
      <c r="B37" s="303"/>
      <c r="C37" s="303"/>
      <c r="D37" s="303"/>
      <c r="E37" s="304"/>
      <c r="F37" s="24" t="s">
        <v>61</v>
      </c>
      <c r="G37" s="108" t="s">
        <v>62</v>
      </c>
      <c r="H37" s="171"/>
      <c r="I37" s="44"/>
      <c r="J37" s="60"/>
      <c r="K37" s="172"/>
    </row>
    <row r="38" spans="1:11" ht="15.75" x14ac:dyDescent="0.25">
      <c r="A38" s="299" t="s">
        <v>63</v>
      </c>
      <c r="B38" s="300"/>
      <c r="C38" s="300"/>
      <c r="D38" s="300"/>
      <c r="E38" s="301"/>
      <c r="F38" s="25">
        <v>1</v>
      </c>
      <c r="G38" s="109">
        <v>2</v>
      </c>
      <c r="H38" s="171"/>
      <c r="I38" s="44"/>
      <c r="J38" s="60"/>
      <c r="K38" s="172"/>
    </row>
    <row r="39" spans="1:11" ht="22.5" customHeight="1" x14ac:dyDescent="0.25">
      <c r="A39" s="339" t="s">
        <v>176</v>
      </c>
      <c r="B39" s="340"/>
      <c r="C39" s="340"/>
      <c r="D39" s="340"/>
      <c r="E39" s="341"/>
      <c r="F39" s="26" t="s">
        <v>20</v>
      </c>
      <c r="G39" s="38">
        <v>0</v>
      </c>
      <c r="H39" s="171"/>
      <c r="I39" s="45"/>
      <c r="J39" s="61"/>
      <c r="K39" s="172"/>
    </row>
    <row r="40" spans="1:11" ht="24.75" customHeight="1" x14ac:dyDescent="0.25">
      <c r="A40" s="364" t="s">
        <v>383</v>
      </c>
      <c r="B40" s="344" t="s">
        <v>384</v>
      </c>
      <c r="C40" s="343"/>
      <c r="D40" s="343"/>
      <c r="E40" s="340"/>
      <c r="F40" s="26">
        <v>202</v>
      </c>
      <c r="G40" s="38">
        <v>0</v>
      </c>
      <c r="H40" s="171" t="s">
        <v>367</v>
      </c>
      <c r="I40" s="45"/>
      <c r="J40" s="61"/>
      <c r="K40" s="172"/>
    </row>
    <row r="41" spans="1:11" ht="24.75" customHeight="1" x14ac:dyDescent="0.25">
      <c r="A41" s="365"/>
      <c r="B41" s="344" t="s">
        <v>389</v>
      </c>
      <c r="C41" s="343"/>
      <c r="D41" s="343"/>
      <c r="E41" s="340"/>
      <c r="F41" s="26">
        <v>203</v>
      </c>
      <c r="G41" s="38">
        <v>0</v>
      </c>
      <c r="H41" s="171" t="s">
        <v>390</v>
      </c>
      <c r="I41" s="45"/>
      <c r="J41" s="61"/>
      <c r="K41" s="172"/>
    </row>
    <row r="42" spans="1:11" ht="22.5" customHeight="1" x14ac:dyDescent="0.25">
      <c r="A42" s="339" t="s">
        <v>385</v>
      </c>
      <c r="B42" s="340"/>
      <c r="C42" s="340"/>
      <c r="D42" s="340"/>
      <c r="E42" s="341"/>
      <c r="F42" s="26">
        <v>204</v>
      </c>
      <c r="G42" s="39">
        <f>G43+G47</f>
        <v>0</v>
      </c>
      <c r="H42" s="171" t="s">
        <v>391</v>
      </c>
      <c r="I42" s="44"/>
      <c r="J42" s="60"/>
      <c r="K42" s="172"/>
    </row>
    <row r="43" spans="1:11" ht="22.5" customHeight="1" x14ac:dyDescent="0.25">
      <c r="A43" s="339" t="s">
        <v>386</v>
      </c>
      <c r="B43" s="340"/>
      <c r="C43" s="340"/>
      <c r="D43" s="340"/>
      <c r="E43" s="341"/>
      <c r="F43" s="26">
        <v>205</v>
      </c>
      <c r="G43" s="39">
        <f>SUM(G44:G46)</f>
        <v>0</v>
      </c>
      <c r="H43" s="171" t="s">
        <v>578</v>
      </c>
      <c r="I43" s="44"/>
      <c r="J43" s="60"/>
      <c r="K43" s="172"/>
    </row>
    <row r="44" spans="1:11" ht="22.5" customHeight="1" x14ac:dyDescent="0.25">
      <c r="A44" s="364" t="s">
        <v>540</v>
      </c>
      <c r="B44" s="328" t="s">
        <v>71</v>
      </c>
      <c r="C44" s="312"/>
      <c r="D44" s="312"/>
      <c r="E44" s="313"/>
      <c r="F44" s="26">
        <v>206</v>
      </c>
      <c r="G44" s="38">
        <v>0</v>
      </c>
      <c r="H44" s="171"/>
      <c r="I44" s="44"/>
      <c r="J44" s="60"/>
      <c r="K44" s="172"/>
    </row>
    <row r="45" spans="1:11" ht="46.5" customHeight="1" x14ac:dyDescent="0.25">
      <c r="A45" s="375"/>
      <c r="B45" s="328" t="s">
        <v>387</v>
      </c>
      <c r="C45" s="312"/>
      <c r="D45" s="312"/>
      <c r="E45" s="313"/>
      <c r="F45" s="26">
        <v>207</v>
      </c>
      <c r="G45" s="38">
        <v>0</v>
      </c>
      <c r="H45" s="171" t="s">
        <v>433</v>
      </c>
      <c r="I45" s="45" t="str">
        <f>IF($G$45&gt;0,IF($G$80=0,"Akce nejsou vyplněny",""),"")</f>
        <v/>
      </c>
      <c r="J45" s="61"/>
      <c r="K45" s="172"/>
    </row>
    <row r="46" spans="1:11" ht="22.5" customHeight="1" x14ac:dyDescent="0.25">
      <c r="A46" s="365"/>
      <c r="B46" s="328" t="s">
        <v>72</v>
      </c>
      <c r="C46" s="312"/>
      <c r="D46" s="312"/>
      <c r="E46" s="313"/>
      <c r="F46" s="26">
        <v>208</v>
      </c>
      <c r="G46" s="38">
        <v>0</v>
      </c>
      <c r="H46" s="171" t="s">
        <v>434</v>
      </c>
      <c r="I46" s="45" t="str">
        <f>IF($G$46&gt;0,IF($G$82=0,"Akce nejsou vyplněny",""),"")</f>
        <v/>
      </c>
      <c r="J46" s="61"/>
      <c r="K46" s="172"/>
    </row>
    <row r="47" spans="1:11" ht="30" customHeight="1" thickBot="1" x14ac:dyDescent="0.3">
      <c r="A47" s="376" t="s">
        <v>388</v>
      </c>
      <c r="B47" s="377"/>
      <c r="C47" s="377"/>
      <c r="D47" s="377"/>
      <c r="E47" s="378"/>
      <c r="F47" s="28">
        <v>209</v>
      </c>
      <c r="G47" s="40">
        <f>G103+G106+G111+G112</f>
        <v>0</v>
      </c>
      <c r="H47" s="171" t="s">
        <v>431</v>
      </c>
      <c r="I47" s="44"/>
      <c r="J47" s="60"/>
      <c r="K47" s="172"/>
    </row>
    <row r="48" spans="1:11" ht="15.75" x14ac:dyDescent="0.25">
      <c r="A48" s="172"/>
      <c r="B48" s="172"/>
      <c r="C48" s="172"/>
      <c r="D48" s="172"/>
      <c r="E48" s="172"/>
      <c r="F48" s="172"/>
      <c r="G48" s="100"/>
      <c r="H48" s="56"/>
      <c r="I48" s="46"/>
      <c r="J48" s="62"/>
      <c r="K48" s="172"/>
    </row>
    <row r="49" spans="1:11" ht="26.25" customHeight="1" thickBot="1" x14ac:dyDescent="0.3">
      <c r="A49" s="21" t="s">
        <v>73</v>
      </c>
      <c r="B49" s="21"/>
      <c r="C49" s="21"/>
      <c r="D49" s="21"/>
      <c r="E49" s="172"/>
      <c r="F49" s="172"/>
      <c r="G49" s="100"/>
      <c r="H49" s="57"/>
      <c r="I49" s="47"/>
      <c r="J49" s="63"/>
      <c r="K49" s="172"/>
    </row>
    <row r="50" spans="1:11" ht="15.75" x14ac:dyDescent="0.25">
      <c r="A50" s="302"/>
      <c r="B50" s="303"/>
      <c r="C50" s="303"/>
      <c r="D50" s="303"/>
      <c r="E50" s="304"/>
      <c r="F50" s="165" t="s">
        <v>61</v>
      </c>
      <c r="G50" s="108" t="s">
        <v>62</v>
      </c>
      <c r="H50" s="171"/>
      <c r="I50" s="44"/>
      <c r="J50" s="60"/>
      <c r="K50" s="172"/>
    </row>
    <row r="51" spans="1:11" ht="15.75" x14ac:dyDescent="0.25">
      <c r="A51" s="299" t="s">
        <v>63</v>
      </c>
      <c r="B51" s="300"/>
      <c r="C51" s="300"/>
      <c r="D51" s="300"/>
      <c r="E51" s="301"/>
      <c r="F51" s="166">
        <v>1</v>
      </c>
      <c r="G51" s="109">
        <v>2</v>
      </c>
      <c r="H51" s="171"/>
      <c r="I51" s="44"/>
      <c r="J51" s="60"/>
      <c r="K51" s="172"/>
    </row>
    <row r="52" spans="1:11" ht="22.5" customHeight="1" x14ac:dyDescent="0.25">
      <c r="A52" s="372" t="s">
        <v>393</v>
      </c>
      <c r="B52" s="373"/>
      <c r="C52" s="373"/>
      <c r="D52" s="373"/>
      <c r="E52" s="374"/>
      <c r="F52" s="26" t="s">
        <v>21</v>
      </c>
      <c r="G52" s="41">
        <f>SUM(G53+G109+G110)</f>
        <v>0</v>
      </c>
      <c r="H52" s="171" t="s">
        <v>432</v>
      </c>
      <c r="I52" s="45"/>
      <c r="J52" s="61"/>
      <c r="K52" s="172"/>
    </row>
    <row r="53" spans="1:11" ht="29.25" customHeight="1" x14ac:dyDescent="0.25">
      <c r="A53" s="342" t="s">
        <v>394</v>
      </c>
      <c r="B53" s="343"/>
      <c r="C53" s="343"/>
      <c r="D53" s="343"/>
      <c r="E53" s="340"/>
      <c r="F53" s="26" t="s">
        <v>22</v>
      </c>
      <c r="G53" s="41">
        <f>SUM(G54:G67)</f>
        <v>0</v>
      </c>
      <c r="H53" s="171" t="s">
        <v>373</v>
      </c>
      <c r="I53" s="45" t="str">
        <f>IF($G$53&lt;$G$68,"Ř. 0302 musí být větší než 0317","")</f>
        <v/>
      </c>
      <c r="J53" s="61"/>
      <c r="K53" s="172"/>
    </row>
    <row r="54" spans="1:11" ht="22.5" customHeight="1" x14ac:dyDescent="0.25">
      <c r="A54" s="310" t="s">
        <v>374</v>
      </c>
      <c r="B54" s="328" t="s">
        <v>74</v>
      </c>
      <c r="C54" s="312"/>
      <c r="D54" s="312"/>
      <c r="E54" s="313"/>
      <c r="F54" s="26" t="s">
        <v>23</v>
      </c>
      <c r="G54" s="38">
        <v>0</v>
      </c>
      <c r="H54" s="171" t="s">
        <v>298</v>
      </c>
      <c r="I54" s="44"/>
      <c r="J54" s="60"/>
      <c r="K54" s="172"/>
    </row>
    <row r="55" spans="1:11" ht="22.5" customHeight="1" x14ac:dyDescent="0.25">
      <c r="A55" s="310"/>
      <c r="B55" s="328" t="s">
        <v>75</v>
      </c>
      <c r="C55" s="312"/>
      <c r="D55" s="312"/>
      <c r="E55" s="313"/>
      <c r="F55" s="26" t="s">
        <v>24</v>
      </c>
      <c r="G55" s="38">
        <v>0</v>
      </c>
      <c r="H55" s="171" t="s">
        <v>298</v>
      </c>
      <c r="I55" s="44"/>
      <c r="J55" s="60"/>
      <c r="K55" s="172"/>
    </row>
    <row r="56" spans="1:11" ht="22.5" customHeight="1" x14ac:dyDescent="0.25">
      <c r="A56" s="310"/>
      <c r="B56" s="328" t="s">
        <v>76</v>
      </c>
      <c r="C56" s="312"/>
      <c r="D56" s="312"/>
      <c r="E56" s="313"/>
      <c r="F56" s="26" t="s">
        <v>25</v>
      </c>
      <c r="G56" s="38">
        <v>0</v>
      </c>
      <c r="H56" s="171" t="s">
        <v>298</v>
      </c>
      <c r="I56" s="44"/>
      <c r="J56" s="60"/>
      <c r="K56" s="172"/>
    </row>
    <row r="57" spans="1:11" ht="22.5" customHeight="1" x14ac:dyDescent="0.25">
      <c r="A57" s="310"/>
      <c r="B57" s="328" t="s">
        <v>77</v>
      </c>
      <c r="C57" s="312"/>
      <c r="D57" s="312"/>
      <c r="E57" s="313"/>
      <c r="F57" s="26" t="s">
        <v>26</v>
      </c>
      <c r="G57" s="38">
        <v>0</v>
      </c>
      <c r="H57" s="171" t="s">
        <v>298</v>
      </c>
      <c r="I57" s="44"/>
      <c r="J57" s="60"/>
      <c r="K57" s="172"/>
    </row>
    <row r="58" spans="1:11" ht="22.5" customHeight="1" x14ac:dyDescent="0.25">
      <c r="A58" s="310"/>
      <c r="B58" s="328" t="s">
        <v>78</v>
      </c>
      <c r="C58" s="312"/>
      <c r="D58" s="312"/>
      <c r="E58" s="313"/>
      <c r="F58" s="26" t="s">
        <v>27</v>
      </c>
      <c r="G58" s="38">
        <v>0</v>
      </c>
      <c r="H58" s="171"/>
      <c r="I58" s="44"/>
      <c r="J58" s="60"/>
      <c r="K58" s="172"/>
    </row>
    <row r="59" spans="1:11" ht="22.5" customHeight="1" x14ac:dyDescent="0.25">
      <c r="A59" s="310"/>
      <c r="B59" s="328" t="s">
        <v>382</v>
      </c>
      <c r="C59" s="312"/>
      <c r="D59" s="312"/>
      <c r="E59" s="313"/>
      <c r="F59" s="26" t="s">
        <v>28</v>
      </c>
      <c r="G59" s="38">
        <v>0</v>
      </c>
      <c r="H59" s="171"/>
      <c r="I59" s="44"/>
      <c r="J59" s="60"/>
      <c r="K59" s="172"/>
    </row>
    <row r="60" spans="1:11" ht="22.5" customHeight="1" x14ac:dyDescent="0.25">
      <c r="A60" s="310"/>
      <c r="B60" s="328" t="s">
        <v>66</v>
      </c>
      <c r="C60" s="312"/>
      <c r="D60" s="312"/>
      <c r="E60" s="313"/>
      <c r="F60" s="26" t="s">
        <v>29</v>
      </c>
      <c r="G60" s="38">
        <v>0</v>
      </c>
      <c r="H60" s="171"/>
      <c r="I60" s="44"/>
      <c r="J60" s="60"/>
      <c r="K60" s="172"/>
    </row>
    <row r="61" spans="1:11" ht="22.5" customHeight="1" x14ac:dyDescent="0.25">
      <c r="A61" s="310"/>
      <c r="B61" s="328" t="s">
        <v>67</v>
      </c>
      <c r="C61" s="312"/>
      <c r="D61" s="312"/>
      <c r="E61" s="313"/>
      <c r="F61" s="26" t="s">
        <v>30</v>
      </c>
      <c r="G61" s="38">
        <v>0</v>
      </c>
      <c r="H61" s="171"/>
      <c r="I61" s="44"/>
      <c r="J61" s="60"/>
      <c r="K61" s="172"/>
    </row>
    <row r="62" spans="1:11" ht="22.5" customHeight="1" x14ac:dyDescent="0.25">
      <c r="A62" s="310"/>
      <c r="B62" s="328" t="s">
        <v>68</v>
      </c>
      <c r="C62" s="312"/>
      <c r="D62" s="312"/>
      <c r="E62" s="313"/>
      <c r="F62" s="26" t="s">
        <v>31</v>
      </c>
      <c r="G62" s="38">
        <v>0</v>
      </c>
      <c r="H62" s="171"/>
      <c r="I62" s="44"/>
      <c r="J62" s="60"/>
      <c r="K62" s="172"/>
    </row>
    <row r="63" spans="1:11" ht="22.5" customHeight="1" x14ac:dyDescent="0.25">
      <c r="A63" s="310"/>
      <c r="B63" s="328" t="s">
        <v>44</v>
      </c>
      <c r="C63" s="312"/>
      <c r="D63" s="312"/>
      <c r="E63" s="313"/>
      <c r="F63" s="26" t="s">
        <v>32</v>
      </c>
      <c r="G63" s="38">
        <v>0</v>
      </c>
      <c r="H63" s="171"/>
      <c r="I63" s="44"/>
      <c r="J63" s="60"/>
      <c r="K63" s="172"/>
    </row>
    <row r="64" spans="1:11" ht="22.5" customHeight="1" x14ac:dyDescent="0.25">
      <c r="A64" s="310"/>
      <c r="B64" s="328" t="s">
        <v>39</v>
      </c>
      <c r="C64" s="312"/>
      <c r="D64" s="312"/>
      <c r="E64" s="313"/>
      <c r="F64" s="26" t="s">
        <v>33</v>
      </c>
      <c r="G64" s="38">
        <v>0</v>
      </c>
      <c r="H64" s="171"/>
      <c r="I64" s="44"/>
      <c r="J64" s="60"/>
      <c r="K64" s="172"/>
    </row>
    <row r="65" spans="1:11" ht="22.5" customHeight="1" x14ac:dyDescent="0.25">
      <c r="A65" s="310"/>
      <c r="B65" s="328" t="s">
        <v>40</v>
      </c>
      <c r="C65" s="312"/>
      <c r="D65" s="312"/>
      <c r="E65" s="313"/>
      <c r="F65" s="26" t="s">
        <v>34</v>
      </c>
      <c r="G65" s="38">
        <v>0</v>
      </c>
      <c r="H65" s="171"/>
      <c r="I65" s="44"/>
      <c r="J65" s="60"/>
      <c r="K65" s="172"/>
    </row>
    <row r="66" spans="1:11" ht="22.5" customHeight="1" x14ac:dyDescent="0.25">
      <c r="A66" s="310"/>
      <c r="B66" s="328" t="s">
        <v>69</v>
      </c>
      <c r="C66" s="312"/>
      <c r="D66" s="312"/>
      <c r="E66" s="313"/>
      <c r="F66" s="26" t="s">
        <v>35</v>
      </c>
      <c r="G66" s="38">
        <v>0</v>
      </c>
      <c r="H66" s="171"/>
      <c r="I66" s="44"/>
      <c r="J66" s="60"/>
      <c r="K66" s="172"/>
    </row>
    <row r="67" spans="1:11" ht="22.5" customHeight="1" x14ac:dyDescent="0.25">
      <c r="A67" s="310"/>
      <c r="B67" s="328" t="s">
        <v>45</v>
      </c>
      <c r="C67" s="312"/>
      <c r="D67" s="312"/>
      <c r="E67" s="313"/>
      <c r="F67" s="26" t="s">
        <v>36</v>
      </c>
      <c r="G67" s="38">
        <v>0</v>
      </c>
      <c r="H67" s="171"/>
      <c r="I67" s="44"/>
      <c r="J67" s="60"/>
      <c r="K67" s="172"/>
    </row>
    <row r="68" spans="1:11" ht="22.5" customHeight="1" thickBot="1" x14ac:dyDescent="0.3">
      <c r="A68" s="325" t="s">
        <v>375</v>
      </c>
      <c r="B68" s="326"/>
      <c r="C68" s="326"/>
      <c r="D68" s="326"/>
      <c r="E68" s="327"/>
      <c r="F68" s="28" t="s">
        <v>37</v>
      </c>
      <c r="G68" s="89">
        <v>0</v>
      </c>
      <c r="H68" s="171" t="s">
        <v>376</v>
      </c>
      <c r="I68" s="45" t="str">
        <f>IF($G$68&gt;$G$53,"Ř. 0317 je větší 0302","")</f>
        <v/>
      </c>
      <c r="J68" s="61"/>
      <c r="K68" s="172"/>
    </row>
    <row r="69" spans="1:11" ht="15.75" x14ac:dyDescent="0.25">
      <c r="A69" s="172"/>
      <c r="B69" s="172"/>
      <c r="C69" s="172"/>
      <c r="D69" s="172"/>
      <c r="E69" s="172"/>
      <c r="F69" s="172"/>
      <c r="G69" s="100"/>
      <c r="H69" s="171"/>
      <c r="I69" s="44"/>
      <c r="J69" s="60"/>
      <c r="K69" s="172"/>
    </row>
    <row r="70" spans="1:11" ht="26.25" customHeight="1" thickBot="1" x14ac:dyDescent="0.3">
      <c r="A70" s="21" t="s">
        <v>168</v>
      </c>
      <c r="B70" s="21"/>
      <c r="C70" s="21"/>
      <c r="D70" s="21"/>
      <c r="E70" s="172"/>
      <c r="F70" s="172"/>
      <c r="G70" s="100"/>
      <c r="H70" s="171"/>
      <c r="I70" s="44"/>
      <c r="J70" s="60"/>
      <c r="K70" s="172"/>
    </row>
    <row r="71" spans="1:11" ht="15.75" x14ac:dyDescent="0.25">
      <c r="A71" s="302"/>
      <c r="B71" s="303"/>
      <c r="C71" s="303"/>
      <c r="D71" s="303"/>
      <c r="E71" s="304"/>
      <c r="F71" s="165" t="s">
        <v>61</v>
      </c>
      <c r="G71" s="108" t="s">
        <v>62</v>
      </c>
      <c r="H71" s="171"/>
      <c r="I71" s="44"/>
      <c r="J71" s="60"/>
      <c r="K71" s="172"/>
    </row>
    <row r="72" spans="1:11" ht="15.75" x14ac:dyDescent="0.25">
      <c r="A72" s="299" t="s">
        <v>63</v>
      </c>
      <c r="B72" s="300"/>
      <c r="C72" s="300"/>
      <c r="D72" s="300"/>
      <c r="E72" s="301"/>
      <c r="F72" s="166">
        <v>1</v>
      </c>
      <c r="G72" s="109">
        <v>2</v>
      </c>
      <c r="H72" s="171"/>
      <c r="I72" s="44"/>
      <c r="J72" s="60"/>
      <c r="K72" s="172"/>
    </row>
    <row r="73" spans="1:11" ht="31.5" customHeight="1" x14ac:dyDescent="0.25">
      <c r="A73" s="329" t="s">
        <v>397</v>
      </c>
      <c r="B73" s="330"/>
      <c r="C73" s="332" t="s">
        <v>398</v>
      </c>
      <c r="D73" s="328" t="s">
        <v>395</v>
      </c>
      <c r="E73" s="313"/>
      <c r="F73" s="26">
        <v>401</v>
      </c>
      <c r="G73" s="38">
        <v>0</v>
      </c>
      <c r="H73" s="171"/>
      <c r="I73" s="45"/>
      <c r="J73" s="61"/>
      <c r="K73" s="172"/>
    </row>
    <row r="74" spans="1:11" ht="31.5" customHeight="1" x14ac:dyDescent="0.25">
      <c r="A74" s="331"/>
      <c r="B74" s="330"/>
      <c r="C74" s="333"/>
      <c r="D74" s="328" t="s">
        <v>396</v>
      </c>
      <c r="E74" s="313"/>
      <c r="F74" s="26">
        <v>402</v>
      </c>
      <c r="G74" s="38">
        <v>0</v>
      </c>
      <c r="H74" s="171"/>
      <c r="I74" s="45"/>
      <c r="J74" s="61"/>
      <c r="K74" s="172"/>
    </row>
    <row r="75" spans="1:11" ht="23.25" customHeight="1" x14ac:dyDescent="0.25">
      <c r="A75" s="329" t="s">
        <v>169</v>
      </c>
      <c r="B75" s="335"/>
      <c r="C75" s="333"/>
      <c r="D75" s="285" t="s">
        <v>399</v>
      </c>
      <c r="E75" s="287"/>
      <c r="F75" s="26">
        <v>403</v>
      </c>
      <c r="G75" s="38">
        <v>0</v>
      </c>
      <c r="H75" s="171"/>
      <c r="I75" s="45"/>
      <c r="J75" s="61"/>
      <c r="K75" s="172"/>
    </row>
    <row r="76" spans="1:11" ht="23.25" customHeight="1" x14ac:dyDescent="0.25">
      <c r="A76" s="329"/>
      <c r="B76" s="335"/>
      <c r="C76" s="334"/>
      <c r="D76" s="285" t="s">
        <v>400</v>
      </c>
      <c r="E76" s="287"/>
      <c r="F76" s="27">
        <v>404</v>
      </c>
      <c r="G76" s="38">
        <v>0</v>
      </c>
      <c r="H76" s="171"/>
      <c r="I76" s="45"/>
      <c r="J76" s="61"/>
      <c r="K76" s="172"/>
    </row>
    <row r="77" spans="1:11" ht="30" customHeight="1" x14ac:dyDescent="0.25">
      <c r="A77" s="311" t="s">
        <v>401</v>
      </c>
      <c r="B77" s="286"/>
      <c r="C77" s="286"/>
      <c r="D77" s="286"/>
      <c r="E77" s="287"/>
      <c r="F77" s="26">
        <v>405</v>
      </c>
      <c r="G77" s="38">
        <v>0</v>
      </c>
      <c r="H77" s="171" t="s">
        <v>350</v>
      </c>
      <c r="I77" s="45"/>
      <c r="J77" s="61"/>
      <c r="K77" s="172"/>
    </row>
    <row r="78" spans="1:11" ht="36" customHeight="1" x14ac:dyDescent="0.25">
      <c r="A78" s="311" t="s">
        <v>402</v>
      </c>
      <c r="B78" s="286"/>
      <c r="C78" s="286"/>
      <c r="D78" s="286"/>
      <c r="E78" s="287"/>
      <c r="F78" s="26">
        <v>406</v>
      </c>
      <c r="G78" s="38">
        <v>0</v>
      </c>
      <c r="H78" s="171" t="s">
        <v>351</v>
      </c>
      <c r="I78" s="45" t="str">
        <f>IF(FLOOR(G78/48,1)&lt;$G$79,"Počet hodin neodpovídá ř. 0407*48 hod.","")</f>
        <v/>
      </c>
      <c r="J78" s="60"/>
      <c r="K78" s="172"/>
    </row>
    <row r="79" spans="1:11" ht="30" customHeight="1" x14ac:dyDescent="0.25">
      <c r="A79" s="311" t="s">
        <v>403</v>
      </c>
      <c r="B79" s="286"/>
      <c r="C79" s="286"/>
      <c r="D79" s="286"/>
      <c r="E79" s="287"/>
      <c r="F79" s="26">
        <v>407</v>
      </c>
      <c r="G79" s="38">
        <v>0</v>
      </c>
      <c r="H79" s="171" t="s">
        <v>591</v>
      </c>
      <c r="I79" s="45" t="str">
        <f>IF(G79=0,IF(G78&gt;G77*47,"Někteří zaměstnanci splnili standard.",""),"")</f>
        <v/>
      </c>
      <c r="J79" s="61"/>
      <c r="K79" s="172"/>
    </row>
    <row r="80" spans="1:11" ht="30" customHeight="1" x14ac:dyDescent="0.25">
      <c r="A80" s="311" t="s">
        <v>404</v>
      </c>
      <c r="B80" s="286"/>
      <c r="C80" s="286"/>
      <c r="D80" s="286"/>
      <c r="E80" s="287"/>
      <c r="F80" s="26">
        <v>408</v>
      </c>
      <c r="G80" s="38">
        <v>0</v>
      </c>
      <c r="H80" s="171" t="s">
        <v>353</v>
      </c>
      <c r="I80" s="45" t="str">
        <f>IF($G$45&gt;0,IF($G$80=0,"Vyplňte počet akcí",""),"")</f>
        <v/>
      </c>
      <c r="J80" s="64"/>
      <c r="K80" s="172"/>
    </row>
    <row r="81" spans="1:11" ht="30" customHeight="1" x14ac:dyDescent="0.25">
      <c r="A81" s="311" t="s">
        <v>405</v>
      </c>
      <c r="B81" s="286"/>
      <c r="C81" s="286"/>
      <c r="D81" s="286"/>
      <c r="E81" s="287"/>
      <c r="F81" s="26">
        <v>409</v>
      </c>
      <c r="G81" s="38">
        <v>0</v>
      </c>
      <c r="H81" s="270" t="s">
        <v>1151</v>
      </c>
      <c r="I81" s="45"/>
      <c r="J81" s="64"/>
      <c r="K81" s="172"/>
    </row>
    <row r="82" spans="1:11" ht="25.5" customHeight="1" x14ac:dyDescent="0.25">
      <c r="A82" s="317" t="s">
        <v>406</v>
      </c>
      <c r="B82" s="286"/>
      <c r="C82" s="286"/>
      <c r="D82" s="286"/>
      <c r="E82" s="287"/>
      <c r="F82" s="26">
        <v>410</v>
      </c>
      <c r="G82" s="38">
        <v>0</v>
      </c>
      <c r="H82" s="171" t="s">
        <v>354</v>
      </c>
      <c r="I82" s="45" t="str">
        <f>IF($G$46&gt;0,IF($G$82=0,"Vyplňte počet akcí",""),"")</f>
        <v/>
      </c>
      <c r="J82" s="64"/>
      <c r="K82" s="172"/>
    </row>
    <row r="83" spans="1:11" ht="30" customHeight="1" x14ac:dyDescent="0.25">
      <c r="A83" s="297" t="s">
        <v>407</v>
      </c>
      <c r="B83" s="282"/>
      <c r="C83" s="282"/>
      <c r="D83" s="282"/>
      <c r="E83" s="282"/>
      <c r="F83" s="26">
        <v>411</v>
      </c>
      <c r="G83" s="38">
        <v>0</v>
      </c>
      <c r="H83" s="270" t="s">
        <v>1151</v>
      </c>
      <c r="I83" s="45"/>
      <c r="J83" s="64"/>
      <c r="K83" s="172"/>
    </row>
    <row r="84" spans="1:11" ht="30" customHeight="1" x14ac:dyDescent="0.25">
      <c r="A84" s="297" t="s">
        <v>408</v>
      </c>
      <c r="B84" s="298"/>
      <c r="C84" s="298"/>
      <c r="D84" s="298"/>
      <c r="E84" s="298"/>
      <c r="F84" s="26">
        <v>412</v>
      </c>
      <c r="G84" s="38">
        <v>0</v>
      </c>
      <c r="H84" s="171" t="s">
        <v>479</v>
      </c>
      <c r="I84" s="45" t="str">
        <f>IF($G$84&gt;$G$82,"Ř. 0412 je větší 0410","")</f>
        <v/>
      </c>
      <c r="J84" s="61"/>
      <c r="K84" s="172"/>
    </row>
    <row r="85" spans="1:11" ht="30" customHeight="1" x14ac:dyDescent="0.25">
      <c r="A85" s="297" t="s">
        <v>177</v>
      </c>
      <c r="B85" s="298"/>
      <c r="C85" s="298"/>
      <c r="D85" s="298"/>
      <c r="E85" s="298"/>
      <c r="F85" s="26">
        <v>413</v>
      </c>
      <c r="G85" s="38">
        <v>0</v>
      </c>
      <c r="H85" s="171"/>
      <c r="I85" s="44"/>
      <c r="J85" s="60"/>
      <c r="K85" s="172"/>
    </row>
    <row r="86" spans="1:11" ht="22.5" customHeight="1" x14ac:dyDescent="0.25">
      <c r="A86" s="281" t="s">
        <v>178</v>
      </c>
      <c r="B86" s="282"/>
      <c r="C86" s="282"/>
      <c r="D86" s="282"/>
      <c r="E86" s="282"/>
      <c r="F86" s="26">
        <v>414</v>
      </c>
      <c r="G86" s="38">
        <v>0</v>
      </c>
      <c r="H86" s="171"/>
      <c r="I86" s="45" t="str">
        <f>IF($G$86&gt;0,IF($G$85=0,"Chybí tituly v ř. 0413",""),"")</f>
        <v/>
      </c>
      <c r="J86" s="61"/>
      <c r="K86" s="172"/>
    </row>
    <row r="87" spans="1:11" ht="30" customHeight="1" x14ac:dyDescent="0.25">
      <c r="A87" s="297" t="s">
        <v>179</v>
      </c>
      <c r="B87" s="298"/>
      <c r="C87" s="298"/>
      <c r="D87" s="298"/>
      <c r="E87" s="298"/>
      <c r="F87" s="26">
        <v>415</v>
      </c>
      <c r="G87" s="38">
        <v>0</v>
      </c>
      <c r="H87" s="171"/>
      <c r="I87" s="49"/>
      <c r="J87" s="61"/>
      <c r="K87" s="172"/>
    </row>
    <row r="88" spans="1:11" ht="22.5" customHeight="1" x14ac:dyDescent="0.25">
      <c r="A88" s="281" t="s">
        <v>178</v>
      </c>
      <c r="B88" s="282"/>
      <c r="C88" s="282"/>
      <c r="D88" s="282"/>
      <c r="E88" s="282"/>
      <c r="F88" s="26">
        <v>416</v>
      </c>
      <c r="G88" s="38">
        <v>0</v>
      </c>
      <c r="H88" s="171"/>
      <c r="I88" s="45" t="str">
        <f>IF($G$88&gt;0,IF($G$87=0,"Chybí tituly v ř. 0415",""),"")</f>
        <v/>
      </c>
      <c r="J88" s="61"/>
      <c r="K88" s="172"/>
    </row>
    <row r="89" spans="1:11" ht="30" customHeight="1" x14ac:dyDescent="0.25">
      <c r="A89" s="297" t="s">
        <v>180</v>
      </c>
      <c r="B89" s="298"/>
      <c r="C89" s="298"/>
      <c r="D89" s="298"/>
      <c r="E89" s="298"/>
      <c r="F89" s="26">
        <v>417</v>
      </c>
      <c r="G89" s="38">
        <v>0</v>
      </c>
      <c r="H89" s="171"/>
      <c r="I89" s="44"/>
      <c r="J89" s="60"/>
      <c r="K89" s="172"/>
    </row>
    <row r="90" spans="1:11" ht="22.5" customHeight="1" x14ac:dyDescent="0.25">
      <c r="A90" s="281" t="s">
        <v>181</v>
      </c>
      <c r="B90" s="282"/>
      <c r="C90" s="282"/>
      <c r="D90" s="282"/>
      <c r="E90" s="282"/>
      <c r="F90" s="26">
        <v>418</v>
      </c>
      <c r="G90" s="38">
        <v>0</v>
      </c>
      <c r="H90" s="184" t="s">
        <v>1144</v>
      </c>
      <c r="I90" s="44"/>
      <c r="J90" s="60"/>
      <c r="K90" s="172"/>
    </row>
    <row r="91" spans="1:11" ht="25.5" customHeight="1" x14ac:dyDescent="0.25">
      <c r="A91" s="281" t="s">
        <v>182</v>
      </c>
      <c r="B91" s="282"/>
      <c r="C91" s="282"/>
      <c r="D91" s="282"/>
      <c r="E91" s="282"/>
      <c r="F91" s="26">
        <v>419</v>
      </c>
      <c r="G91" s="38">
        <v>0</v>
      </c>
      <c r="H91" s="149" t="s">
        <v>592</v>
      </c>
      <c r="I91" s="44"/>
      <c r="J91" s="60"/>
      <c r="K91" s="172"/>
    </row>
    <row r="92" spans="1:11" ht="22.5" customHeight="1" x14ac:dyDescent="0.25">
      <c r="A92" s="281" t="s">
        <v>183</v>
      </c>
      <c r="B92" s="282"/>
      <c r="C92" s="282"/>
      <c r="D92" s="282"/>
      <c r="E92" s="282"/>
      <c r="F92" s="26">
        <v>420</v>
      </c>
      <c r="G92" s="38">
        <v>0</v>
      </c>
      <c r="H92" s="171" t="s">
        <v>1146</v>
      </c>
      <c r="I92" s="44"/>
      <c r="J92" s="60"/>
      <c r="K92" s="172"/>
    </row>
    <row r="93" spans="1:11" ht="22.5" customHeight="1" x14ac:dyDescent="0.25">
      <c r="A93" s="281" t="s">
        <v>184</v>
      </c>
      <c r="B93" s="282"/>
      <c r="C93" s="282"/>
      <c r="D93" s="282"/>
      <c r="E93" s="282"/>
      <c r="F93" s="26">
        <v>421</v>
      </c>
      <c r="G93" s="38">
        <v>0</v>
      </c>
      <c r="H93" s="171" t="s">
        <v>299</v>
      </c>
      <c r="I93" s="44"/>
      <c r="J93" s="60"/>
      <c r="K93" s="172"/>
    </row>
    <row r="94" spans="1:11" ht="22.5" customHeight="1" x14ac:dyDescent="0.25">
      <c r="A94" s="281" t="s">
        <v>185</v>
      </c>
      <c r="B94" s="282"/>
      <c r="C94" s="282"/>
      <c r="D94" s="282"/>
      <c r="E94" s="282"/>
      <c r="F94" s="26">
        <v>422</v>
      </c>
      <c r="G94" s="38">
        <v>0</v>
      </c>
      <c r="H94" s="171" t="s">
        <v>300</v>
      </c>
      <c r="I94" s="44"/>
      <c r="J94" s="60"/>
      <c r="K94" s="172"/>
    </row>
    <row r="95" spans="1:11" ht="22.5" customHeight="1" thickBot="1" x14ac:dyDescent="0.3">
      <c r="A95" s="370" t="s">
        <v>186</v>
      </c>
      <c r="B95" s="371"/>
      <c r="C95" s="371"/>
      <c r="D95" s="371"/>
      <c r="E95" s="371"/>
      <c r="F95" s="28">
        <v>423</v>
      </c>
      <c r="G95" s="269">
        <v>0</v>
      </c>
      <c r="H95" s="184" t="s">
        <v>1145</v>
      </c>
      <c r="I95" s="44"/>
      <c r="J95" s="60"/>
      <c r="K95" s="172"/>
    </row>
    <row r="96" spans="1:11" ht="15.75" x14ac:dyDescent="0.25">
      <c r="A96" s="172"/>
      <c r="B96" s="172"/>
      <c r="C96" s="172"/>
      <c r="D96" s="172"/>
      <c r="E96" s="172"/>
      <c r="F96" s="172"/>
      <c r="G96" s="100"/>
      <c r="H96" s="171"/>
      <c r="I96" s="44"/>
      <c r="J96" s="60"/>
      <c r="K96" s="172"/>
    </row>
    <row r="97" spans="1:11" ht="26.25" customHeight="1" thickBot="1" x14ac:dyDescent="0.3">
      <c r="A97" s="21" t="s">
        <v>187</v>
      </c>
      <c r="B97" s="172"/>
      <c r="C97" s="172"/>
      <c r="D97" s="172"/>
      <c r="E97" s="172"/>
      <c r="F97" s="172"/>
      <c r="G97" s="100"/>
      <c r="H97" s="171"/>
      <c r="I97" s="44"/>
      <c r="J97" s="60"/>
      <c r="K97" s="172"/>
    </row>
    <row r="98" spans="1:11" ht="15.75" x14ac:dyDescent="0.25">
      <c r="A98" s="302"/>
      <c r="B98" s="303"/>
      <c r="C98" s="303"/>
      <c r="D98" s="303"/>
      <c r="E98" s="304"/>
      <c r="F98" s="165" t="s">
        <v>61</v>
      </c>
      <c r="G98" s="108" t="s">
        <v>62</v>
      </c>
      <c r="H98" s="171"/>
      <c r="I98" s="44"/>
      <c r="J98" s="60"/>
      <c r="K98" s="172"/>
    </row>
    <row r="99" spans="1:11" ht="15.75" x14ac:dyDescent="0.25">
      <c r="A99" s="299" t="s">
        <v>63</v>
      </c>
      <c r="B99" s="300"/>
      <c r="C99" s="300"/>
      <c r="D99" s="300"/>
      <c r="E99" s="301"/>
      <c r="F99" s="166">
        <v>1</v>
      </c>
      <c r="G99" s="109">
        <v>2</v>
      </c>
      <c r="H99" s="171"/>
      <c r="I99" s="44"/>
      <c r="J99" s="60"/>
      <c r="K99" s="172"/>
    </row>
    <row r="100" spans="1:11" ht="24.75" customHeight="1" x14ac:dyDescent="0.25">
      <c r="A100" s="281" t="s">
        <v>188</v>
      </c>
      <c r="B100" s="282"/>
      <c r="C100" s="282"/>
      <c r="D100" s="282"/>
      <c r="E100" s="282"/>
      <c r="F100" s="26">
        <v>501</v>
      </c>
      <c r="G100" s="38">
        <v>0</v>
      </c>
      <c r="H100" s="171" t="s">
        <v>301</v>
      </c>
      <c r="I100" s="45" t="str">
        <f>IF(G102&gt;0,IF(G100=0,"Chybí webová stránka.",""),"")</f>
        <v/>
      </c>
      <c r="J100" s="61"/>
      <c r="K100" s="172"/>
    </row>
    <row r="101" spans="1:11" ht="22.5" customHeight="1" x14ac:dyDescent="0.25">
      <c r="A101" s="281" t="s">
        <v>189</v>
      </c>
      <c r="B101" s="282"/>
      <c r="C101" s="282"/>
      <c r="D101" s="282"/>
      <c r="E101" s="282"/>
      <c r="F101" s="26">
        <v>502</v>
      </c>
      <c r="G101" s="38">
        <v>0</v>
      </c>
      <c r="H101" s="171" t="s">
        <v>302</v>
      </c>
      <c r="I101" s="44" t="str">
        <f>IF(G103&gt;0,IF(G101=0,"Chybí elektronický katalog.",""),"")</f>
        <v/>
      </c>
      <c r="J101" s="60"/>
      <c r="K101" s="172"/>
    </row>
    <row r="102" spans="1:11" ht="23.25" customHeight="1" x14ac:dyDescent="0.25">
      <c r="A102" s="318" t="s">
        <v>417</v>
      </c>
      <c r="B102" s="312" t="s">
        <v>409</v>
      </c>
      <c r="C102" s="312"/>
      <c r="D102" s="312"/>
      <c r="E102" s="313"/>
      <c r="F102" s="26">
        <v>503</v>
      </c>
      <c r="G102" s="38">
        <v>0</v>
      </c>
      <c r="H102" s="171"/>
      <c r="I102" s="44"/>
      <c r="J102" s="60"/>
      <c r="K102" s="172"/>
    </row>
    <row r="103" spans="1:11" ht="30" customHeight="1" x14ac:dyDescent="0.25">
      <c r="A103" s="319"/>
      <c r="B103" s="312" t="s">
        <v>418</v>
      </c>
      <c r="C103" s="312"/>
      <c r="D103" s="312"/>
      <c r="E103" s="313"/>
      <c r="F103" s="27">
        <v>504</v>
      </c>
      <c r="G103" s="38">
        <v>0</v>
      </c>
      <c r="H103" s="171" t="s">
        <v>579</v>
      </c>
      <c r="I103" s="44"/>
      <c r="J103" s="60"/>
      <c r="K103" s="172"/>
    </row>
    <row r="104" spans="1:11" ht="22.5" customHeight="1" x14ac:dyDescent="0.25">
      <c r="A104" s="319"/>
      <c r="B104" s="286" t="s">
        <v>410</v>
      </c>
      <c r="C104" s="286"/>
      <c r="D104" s="286"/>
      <c r="E104" s="287"/>
      <c r="F104" s="26">
        <v>505</v>
      </c>
      <c r="G104" s="38">
        <v>0</v>
      </c>
      <c r="H104" s="171" t="s">
        <v>303</v>
      </c>
      <c r="I104" s="44"/>
      <c r="J104" s="60"/>
      <c r="K104" s="172"/>
    </row>
    <row r="105" spans="1:11" ht="22.5" customHeight="1" x14ac:dyDescent="0.25">
      <c r="A105" s="319"/>
      <c r="B105" s="286" t="s">
        <v>411</v>
      </c>
      <c r="C105" s="286"/>
      <c r="D105" s="286"/>
      <c r="E105" s="287"/>
      <c r="F105" s="26">
        <v>506</v>
      </c>
      <c r="G105" s="38">
        <v>0</v>
      </c>
      <c r="H105" s="171" t="s">
        <v>304</v>
      </c>
      <c r="I105" s="44"/>
      <c r="J105" s="60"/>
      <c r="K105" s="172"/>
    </row>
    <row r="106" spans="1:11" ht="30" customHeight="1" x14ac:dyDescent="0.25">
      <c r="A106" s="319"/>
      <c r="B106" s="312" t="s">
        <v>412</v>
      </c>
      <c r="C106" s="312"/>
      <c r="D106" s="312"/>
      <c r="E106" s="313"/>
      <c r="F106" s="26">
        <v>507</v>
      </c>
      <c r="G106" s="38">
        <v>0</v>
      </c>
      <c r="H106" s="171" t="s">
        <v>579</v>
      </c>
      <c r="I106" s="44"/>
      <c r="J106" s="60"/>
      <c r="K106" s="172"/>
    </row>
    <row r="107" spans="1:11" ht="23.25" customHeight="1" x14ac:dyDescent="0.25">
      <c r="A107" s="319"/>
      <c r="B107" s="312" t="s">
        <v>413</v>
      </c>
      <c r="C107" s="312"/>
      <c r="D107" s="312"/>
      <c r="E107" s="313"/>
      <c r="F107" s="26">
        <v>508</v>
      </c>
      <c r="G107" s="38">
        <v>0</v>
      </c>
      <c r="H107" s="149"/>
      <c r="I107" s="44"/>
      <c r="J107" s="60"/>
      <c r="K107" s="172"/>
    </row>
    <row r="108" spans="1:11" ht="22.5" customHeight="1" x14ac:dyDescent="0.25">
      <c r="A108" s="319"/>
      <c r="B108" s="286" t="s">
        <v>428</v>
      </c>
      <c r="C108" s="286"/>
      <c r="D108" s="286"/>
      <c r="E108" s="287"/>
      <c r="F108" s="26">
        <v>509</v>
      </c>
      <c r="G108" s="38">
        <v>0</v>
      </c>
      <c r="H108" s="171"/>
      <c r="I108" s="44"/>
      <c r="J108" s="60"/>
      <c r="K108" s="172"/>
    </row>
    <row r="109" spans="1:11" ht="22.5" customHeight="1" x14ac:dyDescent="0.25">
      <c r="A109" s="319"/>
      <c r="B109" s="286" t="s">
        <v>414</v>
      </c>
      <c r="C109" s="286"/>
      <c r="D109" s="286"/>
      <c r="E109" s="287"/>
      <c r="F109" s="26">
        <v>510</v>
      </c>
      <c r="G109" s="38">
        <v>0</v>
      </c>
      <c r="H109" s="171" t="s">
        <v>580</v>
      </c>
      <c r="I109" s="44"/>
      <c r="J109" s="60"/>
      <c r="K109" s="172"/>
    </row>
    <row r="110" spans="1:11" ht="22.5" customHeight="1" x14ac:dyDescent="0.25">
      <c r="A110" s="319"/>
      <c r="B110" s="286" t="s">
        <v>415</v>
      </c>
      <c r="C110" s="286"/>
      <c r="D110" s="286"/>
      <c r="E110" s="287"/>
      <c r="F110" s="26">
        <v>511</v>
      </c>
      <c r="G110" s="38">
        <v>0</v>
      </c>
      <c r="H110" s="171" t="s">
        <v>580</v>
      </c>
      <c r="I110" s="44"/>
      <c r="J110" s="60"/>
      <c r="K110" s="172"/>
    </row>
    <row r="111" spans="1:11" ht="42" customHeight="1" x14ac:dyDescent="0.25">
      <c r="A111" s="319"/>
      <c r="B111" s="321" t="s">
        <v>419</v>
      </c>
      <c r="C111" s="322"/>
      <c r="D111" s="312" t="s">
        <v>541</v>
      </c>
      <c r="E111" s="313"/>
      <c r="F111" s="26">
        <v>512</v>
      </c>
      <c r="G111" s="38">
        <v>0</v>
      </c>
      <c r="H111" s="171" t="s">
        <v>579</v>
      </c>
      <c r="I111" s="45"/>
      <c r="J111" s="61"/>
      <c r="K111" s="172"/>
    </row>
    <row r="112" spans="1:11" ht="22.5" customHeight="1" thickBot="1" x14ac:dyDescent="0.3">
      <c r="A112" s="320"/>
      <c r="B112" s="323"/>
      <c r="C112" s="324"/>
      <c r="D112" s="293" t="s">
        <v>416</v>
      </c>
      <c r="E112" s="294"/>
      <c r="F112" s="28">
        <v>513</v>
      </c>
      <c r="G112" s="89">
        <v>0</v>
      </c>
      <c r="H112" s="171" t="s">
        <v>579</v>
      </c>
      <c r="I112" s="44"/>
      <c r="J112" s="60"/>
      <c r="K112" s="172"/>
    </row>
    <row r="113" spans="1:11" ht="15.75" x14ac:dyDescent="0.25">
      <c r="A113" s="172"/>
      <c r="B113" s="172"/>
      <c r="C113" s="172"/>
      <c r="D113" s="172"/>
      <c r="E113" s="172"/>
      <c r="F113" s="172"/>
      <c r="G113" s="100"/>
      <c r="H113" s="171"/>
      <c r="I113" s="44"/>
      <c r="J113" s="60"/>
      <c r="K113" s="172"/>
    </row>
    <row r="114" spans="1:11" ht="26.25" customHeight="1" thickBot="1" x14ac:dyDescent="0.3">
      <c r="A114" s="21" t="s">
        <v>190</v>
      </c>
      <c r="B114" s="172"/>
      <c r="C114" s="172"/>
      <c r="D114" s="172"/>
      <c r="E114" s="172"/>
      <c r="F114" s="172"/>
      <c r="G114" s="100"/>
      <c r="H114" s="171"/>
      <c r="I114" s="44"/>
      <c r="J114" s="60"/>
      <c r="K114" s="172"/>
    </row>
    <row r="115" spans="1:11" ht="15.75" x14ac:dyDescent="0.25">
      <c r="A115" s="302"/>
      <c r="B115" s="303"/>
      <c r="C115" s="303"/>
      <c r="D115" s="303"/>
      <c r="E115" s="304"/>
      <c r="F115" s="165" t="s">
        <v>61</v>
      </c>
      <c r="G115" s="108" t="s">
        <v>62</v>
      </c>
      <c r="H115" s="171"/>
      <c r="I115" s="44"/>
      <c r="J115" s="60"/>
      <c r="K115" s="172"/>
    </row>
    <row r="116" spans="1:11" ht="15.75" x14ac:dyDescent="0.25">
      <c r="A116" s="299" t="s">
        <v>63</v>
      </c>
      <c r="B116" s="300"/>
      <c r="C116" s="300"/>
      <c r="D116" s="300"/>
      <c r="E116" s="301"/>
      <c r="F116" s="166">
        <v>1</v>
      </c>
      <c r="G116" s="109">
        <v>2</v>
      </c>
      <c r="H116" s="171"/>
      <c r="I116" s="44"/>
      <c r="J116" s="60"/>
      <c r="K116" s="172"/>
    </row>
    <row r="117" spans="1:11" ht="22.5" customHeight="1" x14ac:dyDescent="0.25">
      <c r="A117" s="317" t="s">
        <v>421</v>
      </c>
      <c r="B117" s="286"/>
      <c r="C117" s="286"/>
      <c r="D117" s="286"/>
      <c r="E117" s="287"/>
      <c r="F117" s="26">
        <v>601</v>
      </c>
      <c r="G117" s="110">
        <v>0</v>
      </c>
      <c r="H117" s="158" t="s">
        <v>590</v>
      </c>
      <c r="I117" s="44"/>
      <c r="J117" s="60"/>
      <c r="K117" s="172"/>
    </row>
    <row r="118" spans="1:11" ht="23.25" customHeight="1" x14ac:dyDescent="0.25">
      <c r="A118" s="317" t="s">
        <v>420</v>
      </c>
      <c r="B118" s="286"/>
      <c r="C118" s="286"/>
      <c r="D118" s="286"/>
      <c r="E118" s="287"/>
      <c r="F118" s="26">
        <v>602</v>
      </c>
      <c r="G118" s="265">
        <f>SUM(G119:G125)</f>
        <v>0</v>
      </c>
      <c r="H118" s="392" t="s">
        <v>1150</v>
      </c>
      <c r="I118" s="44"/>
      <c r="J118" s="60"/>
      <c r="K118" s="172"/>
    </row>
    <row r="119" spans="1:11" ht="23.25" customHeight="1" x14ac:dyDescent="0.25">
      <c r="A119" s="283" t="s">
        <v>191</v>
      </c>
      <c r="B119" s="284" t="s">
        <v>192</v>
      </c>
      <c r="C119" s="285" t="s">
        <v>193</v>
      </c>
      <c r="D119" s="286"/>
      <c r="E119" s="287"/>
      <c r="F119" s="26">
        <v>603</v>
      </c>
      <c r="G119" s="266">
        <v>0</v>
      </c>
      <c r="H119" s="392"/>
      <c r="I119" s="44"/>
      <c r="J119" s="60"/>
      <c r="K119" s="172"/>
    </row>
    <row r="120" spans="1:11" ht="23.25" customHeight="1" x14ac:dyDescent="0.25">
      <c r="A120" s="283"/>
      <c r="B120" s="284"/>
      <c r="C120" s="285" t="s">
        <v>194</v>
      </c>
      <c r="D120" s="286"/>
      <c r="E120" s="287"/>
      <c r="F120" s="29">
        <v>604</v>
      </c>
      <c r="G120" s="266">
        <v>0</v>
      </c>
      <c r="H120" s="392"/>
      <c r="I120" s="44"/>
      <c r="J120" s="60"/>
      <c r="K120" s="172"/>
    </row>
    <row r="121" spans="1:11" ht="23.25" customHeight="1" x14ac:dyDescent="0.25">
      <c r="A121" s="283"/>
      <c r="B121" s="284"/>
      <c r="C121" s="285" t="s">
        <v>195</v>
      </c>
      <c r="D121" s="286"/>
      <c r="E121" s="287"/>
      <c r="F121" s="26">
        <v>605</v>
      </c>
      <c r="G121" s="266">
        <v>0</v>
      </c>
      <c r="H121" s="392"/>
      <c r="I121" s="44"/>
      <c r="J121" s="60"/>
      <c r="K121" s="172"/>
    </row>
    <row r="122" spans="1:11" ht="23.25" customHeight="1" x14ac:dyDescent="0.25">
      <c r="A122" s="283"/>
      <c r="B122" s="284"/>
      <c r="C122" s="285" t="s">
        <v>196</v>
      </c>
      <c r="D122" s="286"/>
      <c r="E122" s="287"/>
      <c r="F122" s="26">
        <v>606</v>
      </c>
      <c r="G122" s="266">
        <v>0</v>
      </c>
      <c r="H122" s="392"/>
      <c r="I122" s="44"/>
      <c r="J122" s="60"/>
      <c r="K122" s="172"/>
    </row>
    <row r="123" spans="1:11" ht="23.25" customHeight="1" x14ac:dyDescent="0.25">
      <c r="A123" s="283"/>
      <c r="B123" s="284"/>
      <c r="C123" s="285" t="s">
        <v>197</v>
      </c>
      <c r="D123" s="286"/>
      <c r="E123" s="287"/>
      <c r="F123" s="26">
        <v>607</v>
      </c>
      <c r="G123" s="266">
        <v>0</v>
      </c>
      <c r="H123" s="392"/>
      <c r="I123" s="44"/>
      <c r="J123" s="60"/>
      <c r="K123" s="172"/>
    </row>
    <row r="124" spans="1:11" ht="23.25" customHeight="1" x14ac:dyDescent="0.25">
      <c r="A124" s="283"/>
      <c r="B124" s="284"/>
      <c r="C124" s="285" t="s">
        <v>198</v>
      </c>
      <c r="D124" s="286"/>
      <c r="E124" s="287"/>
      <c r="F124" s="26">
        <v>608</v>
      </c>
      <c r="G124" s="266">
        <v>0</v>
      </c>
      <c r="H124" s="392"/>
      <c r="I124" s="44"/>
      <c r="J124" s="60"/>
      <c r="K124" s="172"/>
    </row>
    <row r="125" spans="1:11" ht="23.25" customHeight="1" x14ac:dyDescent="0.25">
      <c r="A125" s="283"/>
      <c r="B125" s="285" t="s">
        <v>199</v>
      </c>
      <c r="C125" s="286"/>
      <c r="D125" s="286"/>
      <c r="E125" s="287"/>
      <c r="F125" s="26">
        <v>609</v>
      </c>
      <c r="G125" s="266">
        <v>0</v>
      </c>
      <c r="H125" s="392"/>
      <c r="I125" s="44"/>
      <c r="J125" s="60"/>
      <c r="K125" s="172"/>
    </row>
    <row r="126" spans="1:11" ht="30" customHeight="1" x14ac:dyDescent="0.25">
      <c r="A126" s="311" t="s">
        <v>424</v>
      </c>
      <c r="B126" s="312"/>
      <c r="C126" s="312"/>
      <c r="D126" s="312"/>
      <c r="E126" s="313"/>
      <c r="F126" s="26">
        <v>610</v>
      </c>
      <c r="G126" s="38">
        <v>0</v>
      </c>
      <c r="H126" s="261" t="s">
        <v>589</v>
      </c>
      <c r="I126" s="44" t="str">
        <f>IF(G127&gt;0,IF(G126=0,"Chybí počet DPČ, DPP",""),"")</f>
        <v/>
      </c>
      <c r="J126" s="60"/>
      <c r="K126" s="172"/>
    </row>
    <row r="127" spans="1:11" ht="23.25" customHeight="1" x14ac:dyDescent="0.25">
      <c r="A127" s="311" t="s">
        <v>425</v>
      </c>
      <c r="B127" s="312"/>
      <c r="C127" s="312"/>
      <c r="D127" s="312"/>
      <c r="E127" s="313"/>
      <c r="F127" s="126">
        <v>611</v>
      </c>
      <c r="G127" s="38">
        <v>0</v>
      </c>
      <c r="H127" s="171"/>
      <c r="I127" s="44" t="str">
        <f>IF(G126&gt;0,IF(G127=0,"Chybí počet hodin DPČ, DPP",""),"")</f>
        <v/>
      </c>
      <c r="J127" s="60"/>
      <c r="K127" s="172"/>
    </row>
    <row r="128" spans="1:11" ht="30" customHeight="1" x14ac:dyDescent="0.25">
      <c r="A128" s="311" t="s">
        <v>426</v>
      </c>
      <c r="B128" s="312"/>
      <c r="C128" s="312"/>
      <c r="D128" s="312"/>
      <c r="E128" s="313"/>
      <c r="F128" s="26">
        <v>612</v>
      </c>
      <c r="G128" s="38">
        <v>0</v>
      </c>
      <c r="H128" s="158" t="s">
        <v>590</v>
      </c>
      <c r="I128" s="44" t="str">
        <f>IF(G129&gt;0,IF(G128=0,"Chybí počet OSVČ, atd.",""),"")</f>
        <v/>
      </c>
      <c r="J128" s="60"/>
      <c r="K128" s="172"/>
    </row>
    <row r="129" spans="1:11" ht="30" customHeight="1" x14ac:dyDescent="0.25">
      <c r="A129" s="311" t="s">
        <v>427</v>
      </c>
      <c r="B129" s="312"/>
      <c r="C129" s="312"/>
      <c r="D129" s="312"/>
      <c r="E129" s="313"/>
      <c r="F129" s="26">
        <v>613</v>
      </c>
      <c r="G129" s="38">
        <v>0</v>
      </c>
      <c r="H129" s="171"/>
      <c r="I129" s="44" t="str">
        <f>IF(G128&gt;0,IF(G129=0,"Chybí počet hodin OSCČ, atd.",""),"")</f>
        <v/>
      </c>
      <c r="J129" s="60"/>
      <c r="K129" s="172"/>
    </row>
    <row r="130" spans="1:11" ht="23.25" customHeight="1" x14ac:dyDescent="0.25">
      <c r="A130" s="311" t="s">
        <v>422</v>
      </c>
      <c r="B130" s="312"/>
      <c r="C130" s="312"/>
      <c r="D130" s="312"/>
      <c r="E130" s="313"/>
      <c r="F130" s="26">
        <v>614</v>
      </c>
      <c r="G130" s="38">
        <v>0</v>
      </c>
      <c r="H130" s="171" t="s">
        <v>305</v>
      </c>
      <c r="I130" s="45" t="str">
        <f>IF(G131&gt;0,IF(G130=0,"Chybí dobrovolní pracovníci",""),"")</f>
        <v/>
      </c>
      <c r="J130" s="61"/>
      <c r="K130" s="172"/>
    </row>
    <row r="131" spans="1:11" ht="23.25" customHeight="1" thickBot="1" x14ac:dyDescent="0.3">
      <c r="A131" s="314" t="s">
        <v>423</v>
      </c>
      <c r="B131" s="315"/>
      <c r="C131" s="315"/>
      <c r="D131" s="315"/>
      <c r="E131" s="316"/>
      <c r="F131" s="28">
        <v>615</v>
      </c>
      <c r="G131" s="89">
        <v>0</v>
      </c>
      <c r="H131" s="171"/>
      <c r="I131" s="44" t="str">
        <f>IF(G130&gt;0,IF(G131=0,"Chybí počet hodin dobrovolníků",""),"")</f>
        <v/>
      </c>
      <c r="J131" s="60"/>
      <c r="K131" s="172"/>
    </row>
    <row r="132" spans="1:11" ht="15.75" x14ac:dyDescent="0.25">
      <c r="A132" s="172"/>
      <c r="B132" s="172"/>
      <c r="C132" s="172"/>
      <c r="D132" s="172"/>
      <c r="E132" s="172"/>
      <c r="F132" s="172"/>
      <c r="G132" s="100"/>
      <c r="H132" s="171"/>
      <c r="I132" s="44"/>
      <c r="J132" s="60"/>
      <c r="K132" s="172"/>
    </row>
    <row r="133" spans="1:11" ht="26.25" customHeight="1" thickBot="1" x14ac:dyDescent="0.3">
      <c r="A133" s="21" t="s">
        <v>200</v>
      </c>
      <c r="B133" s="172"/>
      <c r="C133" s="172"/>
      <c r="D133" s="172"/>
      <c r="E133" s="172"/>
      <c r="F133" s="172"/>
      <c r="G133" s="100"/>
      <c r="H133" s="171"/>
      <c r="I133" s="44"/>
      <c r="J133" s="60"/>
      <c r="K133" s="172"/>
    </row>
    <row r="134" spans="1:11" ht="15.75" x14ac:dyDescent="0.25">
      <c r="A134" s="302"/>
      <c r="B134" s="303"/>
      <c r="C134" s="303"/>
      <c r="D134" s="303"/>
      <c r="E134" s="304"/>
      <c r="F134" s="165" t="s">
        <v>61</v>
      </c>
      <c r="G134" s="108" t="s">
        <v>62</v>
      </c>
      <c r="H134" s="171"/>
      <c r="I134" s="44"/>
      <c r="J134" s="60"/>
      <c r="K134" s="172"/>
    </row>
    <row r="135" spans="1:11" ht="15.75" x14ac:dyDescent="0.25">
      <c r="A135" s="299" t="s">
        <v>63</v>
      </c>
      <c r="B135" s="300"/>
      <c r="C135" s="300"/>
      <c r="D135" s="300"/>
      <c r="E135" s="301"/>
      <c r="F135" s="166">
        <v>1</v>
      </c>
      <c r="G135" s="109">
        <v>2</v>
      </c>
      <c r="H135" s="171"/>
      <c r="I135" s="44"/>
      <c r="J135" s="60"/>
      <c r="K135" s="172"/>
    </row>
    <row r="136" spans="1:11" ht="23.25" customHeight="1" x14ac:dyDescent="0.25">
      <c r="A136" s="281" t="s">
        <v>201</v>
      </c>
      <c r="B136" s="282"/>
      <c r="C136" s="282"/>
      <c r="D136" s="282"/>
      <c r="E136" s="282"/>
      <c r="F136" s="26">
        <v>701</v>
      </c>
      <c r="G136" s="38">
        <v>0</v>
      </c>
      <c r="H136" s="171"/>
      <c r="I136" s="44"/>
      <c r="J136" s="60"/>
      <c r="K136" s="172"/>
    </row>
    <row r="137" spans="1:11" ht="23.25" customHeight="1" x14ac:dyDescent="0.25">
      <c r="A137" s="281" t="s">
        <v>202</v>
      </c>
      <c r="B137" s="282"/>
      <c r="C137" s="282"/>
      <c r="D137" s="282"/>
      <c r="E137" s="282"/>
      <c r="F137" s="26">
        <v>702</v>
      </c>
      <c r="G137" s="38">
        <v>0</v>
      </c>
      <c r="H137" s="171" t="s">
        <v>319</v>
      </c>
      <c r="I137" s="44"/>
      <c r="J137" s="60"/>
      <c r="K137" s="172"/>
    </row>
    <row r="138" spans="1:11" ht="23.25" customHeight="1" x14ac:dyDescent="0.25">
      <c r="A138" s="281" t="s">
        <v>203</v>
      </c>
      <c r="B138" s="282"/>
      <c r="C138" s="282"/>
      <c r="D138" s="282"/>
      <c r="E138" s="282"/>
      <c r="F138" s="26">
        <v>703</v>
      </c>
      <c r="G138" s="38">
        <v>0</v>
      </c>
      <c r="H138" s="171" t="s">
        <v>306</v>
      </c>
      <c r="I138" s="44"/>
      <c r="J138" s="60"/>
      <c r="K138" s="172"/>
    </row>
    <row r="139" spans="1:11" ht="23.25" customHeight="1" x14ac:dyDescent="0.25">
      <c r="A139" s="281" t="s">
        <v>204</v>
      </c>
      <c r="B139" s="282"/>
      <c r="C139" s="282"/>
      <c r="D139" s="282"/>
      <c r="E139" s="282"/>
      <c r="F139" s="29">
        <v>704</v>
      </c>
      <c r="G139" s="38">
        <v>0</v>
      </c>
      <c r="H139" s="171" t="s">
        <v>307</v>
      </c>
      <c r="I139" s="44"/>
      <c r="J139" s="60"/>
      <c r="K139" s="172"/>
    </row>
    <row r="140" spans="1:11" ht="23.25" customHeight="1" x14ac:dyDescent="0.25">
      <c r="A140" s="281" t="s">
        <v>205</v>
      </c>
      <c r="B140" s="282"/>
      <c r="C140" s="282"/>
      <c r="D140" s="282"/>
      <c r="E140" s="282"/>
      <c r="F140" s="26">
        <v>705</v>
      </c>
      <c r="G140" s="38">
        <v>0</v>
      </c>
      <c r="H140" s="171"/>
      <c r="I140" s="44"/>
      <c r="J140" s="60"/>
      <c r="K140" s="172"/>
    </row>
    <row r="141" spans="1:11" ht="23.25" customHeight="1" x14ac:dyDescent="0.25">
      <c r="A141" s="281" t="s">
        <v>275</v>
      </c>
      <c r="B141" s="282"/>
      <c r="C141" s="282"/>
      <c r="D141" s="282"/>
      <c r="E141" s="282"/>
      <c r="F141" s="26">
        <v>706</v>
      </c>
      <c r="G141" s="38">
        <v>0</v>
      </c>
      <c r="H141" s="171"/>
      <c r="I141" s="44"/>
      <c r="J141" s="60"/>
      <c r="K141" s="172"/>
    </row>
    <row r="142" spans="1:11" ht="23.25" customHeight="1" x14ac:dyDescent="0.25">
      <c r="A142" s="281" t="s">
        <v>206</v>
      </c>
      <c r="B142" s="282"/>
      <c r="C142" s="282"/>
      <c r="D142" s="282"/>
      <c r="E142" s="282"/>
      <c r="F142" s="26">
        <v>707</v>
      </c>
      <c r="G142" s="38">
        <v>0</v>
      </c>
      <c r="H142" s="171"/>
      <c r="I142" s="44"/>
      <c r="J142" s="60"/>
      <c r="K142" s="172"/>
    </row>
    <row r="143" spans="1:11" ht="23.25" customHeight="1" x14ac:dyDescent="0.25">
      <c r="A143" s="281" t="s">
        <v>207</v>
      </c>
      <c r="B143" s="282"/>
      <c r="C143" s="282"/>
      <c r="D143" s="282"/>
      <c r="E143" s="282"/>
      <c r="F143" s="26">
        <v>708</v>
      </c>
      <c r="G143" s="38">
        <v>0</v>
      </c>
      <c r="H143" s="171" t="s">
        <v>320</v>
      </c>
      <c r="I143" s="44"/>
      <c r="J143" s="60"/>
      <c r="K143" s="172"/>
    </row>
    <row r="144" spans="1:11" ht="23.25" customHeight="1" x14ac:dyDescent="0.25">
      <c r="A144" s="281" t="s">
        <v>208</v>
      </c>
      <c r="B144" s="282"/>
      <c r="C144" s="282"/>
      <c r="D144" s="282"/>
      <c r="E144" s="282"/>
      <c r="F144" s="26">
        <v>709</v>
      </c>
      <c r="G144" s="38">
        <v>0</v>
      </c>
      <c r="H144" s="171"/>
      <c r="I144" s="44"/>
      <c r="J144" s="60"/>
      <c r="K144" s="172"/>
    </row>
    <row r="145" spans="1:11" ht="23.25" customHeight="1" x14ac:dyDescent="0.25">
      <c r="A145" s="281" t="s">
        <v>209</v>
      </c>
      <c r="B145" s="282"/>
      <c r="C145" s="282"/>
      <c r="D145" s="282"/>
      <c r="E145" s="282"/>
      <c r="F145" s="26">
        <v>710</v>
      </c>
      <c r="G145" s="38">
        <v>0</v>
      </c>
      <c r="H145" s="171"/>
      <c r="I145" s="44"/>
      <c r="J145" s="60"/>
      <c r="K145" s="172"/>
    </row>
    <row r="146" spans="1:11" ht="30" customHeight="1" x14ac:dyDescent="0.25">
      <c r="A146" s="297" t="s">
        <v>210</v>
      </c>
      <c r="B146" s="298"/>
      <c r="C146" s="298"/>
      <c r="D146" s="298"/>
      <c r="E146" s="298"/>
      <c r="F146" s="26">
        <v>711</v>
      </c>
      <c r="G146" s="42">
        <f>SUM(G136,G138:G142,G144,G145)</f>
        <v>0</v>
      </c>
      <c r="H146" s="171"/>
      <c r="I146" s="48"/>
      <c r="J146" s="65"/>
      <c r="K146" s="172"/>
    </row>
    <row r="147" spans="1:11" ht="23.25" customHeight="1" x14ac:dyDescent="0.25">
      <c r="A147" s="281" t="s">
        <v>211</v>
      </c>
      <c r="B147" s="282"/>
      <c r="C147" s="282"/>
      <c r="D147" s="282"/>
      <c r="E147" s="282"/>
      <c r="F147" s="26">
        <v>712</v>
      </c>
      <c r="G147" s="38">
        <v>0</v>
      </c>
      <c r="H147" s="171"/>
      <c r="I147" s="44"/>
      <c r="J147" s="60"/>
      <c r="K147" s="172"/>
    </row>
    <row r="148" spans="1:11" ht="23.25" customHeight="1" x14ac:dyDescent="0.25">
      <c r="A148" s="281" t="s">
        <v>212</v>
      </c>
      <c r="B148" s="282"/>
      <c r="C148" s="282"/>
      <c r="D148" s="282"/>
      <c r="E148" s="282"/>
      <c r="F148" s="26">
        <v>713</v>
      </c>
      <c r="G148" s="38">
        <v>0</v>
      </c>
      <c r="H148" s="171"/>
      <c r="I148" s="44"/>
      <c r="J148" s="60"/>
      <c r="K148" s="172"/>
    </row>
    <row r="149" spans="1:11" ht="23.25" customHeight="1" x14ac:dyDescent="0.25">
      <c r="A149" s="281" t="s">
        <v>213</v>
      </c>
      <c r="B149" s="282"/>
      <c r="C149" s="282"/>
      <c r="D149" s="282"/>
      <c r="E149" s="282"/>
      <c r="F149" s="26">
        <v>714</v>
      </c>
      <c r="G149" s="38">
        <v>0</v>
      </c>
      <c r="H149" s="171"/>
      <c r="I149" s="44"/>
      <c r="J149" s="60"/>
      <c r="K149" s="172"/>
    </row>
    <row r="150" spans="1:11" ht="23.25" customHeight="1" x14ac:dyDescent="0.25">
      <c r="A150" s="281" t="s">
        <v>214</v>
      </c>
      <c r="B150" s="282"/>
      <c r="C150" s="282"/>
      <c r="D150" s="282"/>
      <c r="E150" s="282"/>
      <c r="F150" s="26">
        <v>715</v>
      </c>
      <c r="G150" s="38">
        <v>0</v>
      </c>
      <c r="H150" s="171"/>
      <c r="I150" s="44"/>
      <c r="J150" s="60"/>
      <c r="K150" s="172"/>
    </row>
    <row r="151" spans="1:11" ht="23.25" customHeight="1" x14ac:dyDescent="0.25">
      <c r="A151" s="281" t="s">
        <v>215</v>
      </c>
      <c r="B151" s="282"/>
      <c r="C151" s="282"/>
      <c r="D151" s="282"/>
      <c r="E151" s="282"/>
      <c r="F151" s="26">
        <v>716</v>
      </c>
      <c r="G151" s="38">
        <v>0</v>
      </c>
      <c r="H151" s="171"/>
      <c r="I151" s="44"/>
      <c r="J151" s="60"/>
      <c r="K151" s="172"/>
    </row>
    <row r="152" spans="1:11" ht="23.25" customHeight="1" x14ac:dyDescent="0.25">
      <c r="A152" s="281" t="s">
        <v>207</v>
      </c>
      <c r="B152" s="282"/>
      <c r="C152" s="282"/>
      <c r="D152" s="282"/>
      <c r="E152" s="282"/>
      <c r="F152" s="26">
        <v>717</v>
      </c>
      <c r="G152" s="38">
        <v>0</v>
      </c>
      <c r="H152" s="171" t="s">
        <v>321</v>
      </c>
      <c r="I152" s="44"/>
      <c r="J152" s="60"/>
      <c r="K152" s="172"/>
    </row>
    <row r="153" spans="1:11" ht="30" customHeight="1" thickBot="1" x14ac:dyDescent="0.3">
      <c r="A153" s="295" t="s">
        <v>216</v>
      </c>
      <c r="B153" s="296"/>
      <c r="C153" s="296"/>
      <c r="D153" s="296"/>
      <c r="E153" s="296"/>
      <c r="F153" s="28">
        <v>718</v>
      </c>
      <c r="G153" s="43">
        <f>SUM(G147:G151)</f>
        <v>0</v>
      </c>
      <c r="H153" s="171"/>
      <c r="I153" s="48"/>
      <c r="J153" s="65"/>
      <c r="K153" s="172"/>
    </row>
    <row r="154" spans="1:11" ht="15.75" x14ac:dyDescent="0.25">
      <c r="A154" s="172"/>
      <c r="B154" s="172"/>
      <c r="C154" s="172"/>
      <c r="D154" s="172"/>
      <c r="E154" s="172"/>
      <c r="F154" s="172"/>
      <c r="G154" s="100"/>
      <c r="H154" s="171"/>
      <c r="I154" s="44"/>
      <c r="J154" s="60"/>
      <c r="K154" s="172"/>
    </row>
    <row r="155" spans="1:11" ht="26.25" customHeight="1" thickBot="1" x14ac:dyDescent="0.3">
      <c r="A155" s="21" t="s">
        <v>217</v>
      </c>
      <c r="B155" s="172"/>
      <c r="C155" s="172"/>
      <c r="D155" s="172"/>
      <c r="E155" s="172"/>
      <c r="F155" s="172"/>
      <c r="G155" s="100"/>
      <c r="H155" s="171"/>
      <c r="I155" s="44"/>
      <c r="J155" s="60"/>
      <c r="K155" s="172"/>
    </row>
    <row r="156" spans="1:11" ht="15.75" x14ac:dyDescent="0.25">
      <c r="A156" s="302"/>
      <c r="B156" s="303"/>
      <c r="C156" s="303"/>
      <c r="D156" s="303"/>
      <c r="E156" s="304"/>
      <c r="F156" s="165" t="s">
        <v>61</v>
      </c>
      <c r="G156" s="108" t="s">
        <v>62</v>
      </c>
      <c r="H156" s="171"/>
      <c r="I156" s="44"/>
      <c r="J156" s="60"/>
      <c r="K156" s="172"/>
    </row>
    <row r="157" spans="1:11" ht="15.75" x14ac:dyDescent="0.25">
      <c r="A157" s="299" t="s">
        <v>63</v>
      </c>
      <c r="B157" s="300"/>
      <c r="C157" s="300"/>
      <c r="D157" s="300"/>
      <c r="E157" s="301"/>
      <c r="F157" s="166">
        <v>1</v>
      </c>
      <c r="G157" s="109">
        <v>2</v>
      </c>
      <c r="H157" s="171"/>
      <c r="I157" s="44"/>
      <c r="J157" s="60"/>
      <c r="K157" s="172"/>
    </row>
    <row r="158" spans="1:11" ht="23.25" customHeight="1" x14ac:dyDescent="0.25">
      <c r="A158" s="281" t="s">
        <v>219</v>
      </c>
      <c r="B158" s="282"/>
      <c r="C158" s="282"/>
      <c r="D158" s="282"/>
      <c r="E158" s="282"/>
      <c r="F158" s="26">
        <v>801</v>
      </c>
      <c r="G158" s="38">
        <v>0</v>
      </c>
      <c r="H158" s="171" t="s">
        <v>308</v>
      </c>
      <c r="I158" s="44"/>
      <c r="J158" s="60"/>
      <c r="K158" s="172"/>
    </row>
    <row r="159" spans="1:11" ht="23.25" customHeight="1" x14ac:dyDescent="0.25">
      <c r="A159" s="281" t="s">
        <v>220</v>
      </c>
      <c r="B159" s="282"/>
      <c r="C159" s="282"/>
      <c r="D159" s="282"/>
      <c r="E159" s="282"/>
      <c r="F159" s="26">
        <v>802</v>
      </c>
      <c r="G159" s="38">
        <v>0</v>
      </c>
      <c r="H159" s="171" t="s">
        <v>314</v>
      </c>
      <c r="I159" s="44"/>
      <c r="J159" s="60"/>
      <c r="K159" s="172"/>
    </row>
    <row r="160" spans="1:11" ht="23.25" customHeight="1" x14ac:dyDescent="0.25">
      <c r="A160" s="281" t="s">
        <v>221</v>
      </c>
      <c r="B160" s="282"/>
      <c r="C160" s="282"/>
      <c r="D160" s="282"/>
      <c r="E160" s="282"/>
      <c r="F160" s="26">
        <v>803</v>
      </c>
      <c r="G160" s="42">
        <f>SUM(G161:G164)</f>
        <v>0</v>
      </c>
      <c r="H160" s="171" t="s">
        <v>322</v>
      </c>
      <c r="I160" s="44"/>
      <c r="J160" s="60"/>
      <c r="K160" s="172"/>
    </row>
    <row r="161" spans="1:11" ht="23.25" customHeight="1" x14ac:dyDescent="0.25">
      <c r="A161" s="310" t="s">
        <v>429</v>
      </c>
      <c r="B161" s="282" t="s">
        <v>222</v>
      </c>
      <c r="C161" s="282"/>
      <c r="D161" s="282"/>
      <c r="E161" s="282"/>
      <c r="F161" s="29">
        <v>804</v>
      </c>
      <c r="G161" s="38">
        <v>0</v>
      </c>
      <c r="H161" s="171"/>
      <c r="I161" s="44"/>
      <c r="J161" s="60"/>
      <c r="K161" s="172"/>
    </row>
    <row r="162" spans="1:11" ht="23.25" customHeight="1" x14ac:dyDescent="0.25">
      <c r="A162" s="310"/>
      <c r="B162" s="282" t="s">
        <v>223</v>
      </c>
      <c r="C162" s="282"/>
      <c r="D162" s="282"/>
      <c r="E162" s="282"/>
      <c r="F162" s="26">
        <v>805</v>
      </c>
      <c r="G162" s="38">
        <v>0</v>
      </c>
      <c r="H162" s="171"/>
      <c r="I162" s="44"/>
      <c r="J162" s="60"/>
      <c r="K162" s="172"/>
    </row>
    <row r="163" spans="1:11" ht="23.25" customHeight="1" x14ac:dyDescent="0.25">
      <c r="A163" s="310"/>
      <c r="B163" s="282" t="s">
        <v>224</v>
      </c>
      <c r="C163" s="282"/>
      <c r="D163" s="282"/>
      <c r="E163" s="282"/>
      <c r="F163" s="26">
        <v>806</v>
      </c>
      <c r="G163" s="38">
        <v>0</v>
      </c>
      <c r="H163" s="171"/>
      <c r="I163" s="44"/>
      <c r="J163" s="60"/>
      <c r="K163" s="172"/>
    </row>
    <row r="164" spans="1:11" ht="23.25" customHeight="1" x14ac:dyDescent="0.25">
      <c r="A164" s="310"/>
      <c r="B164" s="282" t="s">
        <v>225</v>
      </c>
      <c r="C164" s="282"/>
      <c r="D164" s="282"/>
      <c r="E164" s="282"/>
      <c r="F164" s="26">
        <v>807</v>
      </c>
      <c r="G164" s="38">
        <v>0</v>
      </c>
      <c r="H164" s="171"/>
      <c r="I164" s="44"/>
      <c r="J164" s="60"/>
      <c r="K164" s="172"/>
    </row>
    <row r="165" spans="1:11" ht="48" customHeight="1" x14ac:dyDescent="0.25">
      <c r="A165" s="297" t="s">
        <v>430</v>
      </c>
      <c r="B165" s="298"/>
      <c r="C165" s="298"/>
      <c r="D165" s="298"/>
      <c r="E165" s="298"/>
      <c r="F165" s="26">
        <v>808</v>
      </c>
      <c r="G165" s="38">
        <v>0</v>
      </c>
      <c r="H165" s="171" t="s">
        <v>323</v>
      </c>
      <c r="I165" s="44"/>
      <c r="J165" s="60"/>
      <c r="K165" s="172"/>
    </row>
    <row r="166" spans="1:11" ht="23.25" customHeight="1" x14ac:dyDescent="0.25">
      <c r="A166" s="310" t="s">
        <v>218</v>
      </c>
      <c r="B166" s="282" t="s">
        <v>226</v>
      </c>
      <c r="C166" s="282"/>
      <c r="D166" s="282"/>
      <c r="E166" s="282"/>
      <c r="F166" s="26">
        <v>809</v>
      </c>
      <c r="G166" s="38">
        <v>0</v>
      </c>
      <c r="H166" s="171"/>
      <c r="I166" s="44"/>
      <c r="J166" s="60"/>
      <c r="K166" s="172"/>
    </row>
    <row r="167" spans="1:11" ht="23.25" customHeight="1" x14ac:dyDescent="0.25">
      <c r="A167" s="310"/>
      <c r="B167" s="282" t="s">
        <v>227</v>
      </c>
      <c r="C167" s="282"/>
      <c r="D167" s="282"/>
      <c r="E167" s="282"/>
      <c r="F167" s="26">
        <v>810</v>
      </c>
      <c r="G167" s="38">
        <v>0</v>
      </c>
      <c r="H167" s="171"/>
      <c r="I167" s="44"/>
      <c r="J167" s="60"/>
      <c r="K167" s="172"/>
    </row>
    <row r="168" spans="1:11" ht="23.25" customHeight="1" x14ac:dyDescent="0.25">
      <c r="A168" s="281" t="s">
        <v>228</v>
      </c>
      <c r="B168" s="282"/>
      <c r="C168" s="282"/>
      <c r="D168" s="282"/>
      <c r="E168" s="282"/>
      <c r="F168" s="26">
        <v>811</v>
      </c>
      <c r="G168" s="38">
        <v>0</v>
      </c>
      <c r="H168" s="171"/>
      <c r="I168" s="44"/>
      <c r="J168" s="60"/>
      <c r="K168" s="172"/>
    </row>
    <row r="169" spans="1:11" ht="23.25" customHeight="1" x14ac:dyDescent="0.25">
      <c r="A169" s="281" t="s">
        <v>229</v>
      </c>
      <c r="B169" s="282"/>
      <c r="C169" s="282"/>
      <c r="D169" s="282"/>
      <c r="E169" s="282"/>
      <c r="F169" s="26">
        <v>812</v>
      </c>
      <c r="G169" s="38">
        <v>0</v>
      </c>
      <c r="H169" s="171"/>
      <c r="I169" s="44"/>
      <c r="J169" s="60"/>
      <c r="K169" s="172"/>
    </row>
    <row r="170" spans="1:11" ht="23.25" customHeight="1" x14ac:dyDescent="0.25">
      <c r="A170" s="281" t="s">
        <v>230</v>
      </c>
      <c r="B170" s="282"/>
      <c r="C170" s="282"/>
      <c r="D170" s="282"/>
      <c r="E170" s="282"/>
      <c r="F170" s="26">
        <v>813</v>
      </c>
      <c r="G170" s="38">
        <v>0</v>
      </c>
      <c r="H170" s="171" t="s">
        <v>324</v>
      </c>
      <c r="I170" s="45" t="str">
        <f>IF($G$174&gt;0,IF($G$170=0,"Chybí odpisy",""),"")</f>
        <v/>
      </c>
      <c r="J170" s="61"/>
      <c r="K170" s="172"/>
    </row>
    <row r="171" spans="1:11" ht="23.25" customHeight="1" x14ac:dyDescent="0.25">
      <c r="A171" s="281" t="s">
        <v>231</v>
      </c>
      <c r="B171" s="282"/>
      <c r="C171" s="282"/>
      <c r="D171" s="282"/>
      <c r="E171" s="282"/>
      <c r="F171" s="26">
        <v>814</v>
      </c>
      <c r="G171" s="38">
        <v>0</v>
      </c>
      <c r="H171" s="171"/>
      <c r="I171" s="44"/>
      <c r="J171" s="60"/>
      <c r="K171" s="172"/>
    </row>
    <row r="172" spans="1:11" ht="38.25" customHeight="1" x14ac:dyDescent="0.25">
      <c r="A172" s="297" t="s">
        <v>232</v>
      </c>
      <c r="B172" s="298"/>
      <c r="C172" s="298"/>
      <c r="D172" s="298"/>
      <c r="E172" s="298"/>
      <c r="F172" s="26">
        <v>815</v>
      </c>
      <c r="G172" s="42">
        <f>SUM(G158,G160,G168:G171)</f>
        <v>0</v>
      </c>
      <c r="H172" s="171" t="s">
        <v>581</v>
      </c>
      <c r="I172" s="45"/>
      <c r="J172" s="65">
        <f>G146-G172</f>
        <v>0</v>
      </c>
      <c r="K172" s="172"/>
    </row>
    <row r="173" spans="1:11" ht="23.25" customHeight="1" x14ac:dyDescent="0.25">
      <c r="A173" s="281" t="s">
        <v>233</v>
      </c>
      <c r="B173" s="282"/>
      <c r="C173" s="282"/>
      <c r="D173" s="282"/>
      <c r="E173" s="282"/>
      <c r="F173" s="26">
        <v>816</v>
      </c>
      <c r="G173" s="38">
        <v>0</v>
      </c>
      <c r="H173" s="171" t="s">
        <v>315</v>
      </c>
      <c r="I173" s="45" t="str">
        <f>IF($G$172&gt;0,IF($G$173=0,"Chybí výdaje HČ z ř. 0815",""),"")</f>
        <v/>
      </c>
      <c r="J173" s="61"/>
      <c r="K173" s="172"/>
    </row>
    <row r="174" spans="1:11" ht="39.75" customHeight="1" x14ac:dyDescent="0.25">
      <c r="A174" s="297" t="s">
        <v>234</v>
      </c>
      <c r="B174" s="298"/>
      <c r="C174" s="298"/>
      <c r="D174" s="298"/>
      <c r="E174" s="298"/>
      <c r="F174" s="26">
        <v>817</v>
      </c>
      <c r="G174" s="42">
        <f>SUM(G175,G176)</f>
        <v>0</v>
      </c>
      <c r="H174" s="171" t="s">
        <v>581</v>
      </c>
      <c r="I174" s="45" t="str">
        <f>IF($G$174&gt;0,IF($G$170=0,"Chybí odpisy",""),"")</f>
        <v/>
      </c>
      <c r="J174" s="65">
        <f>G153-G174</f>
        <v>0</v>
      </c>
      <c r="K174" s="172"/>
    </row>
    <row r="175" spans="1:11" ht="23.25" customHeight="1" x14ac:dyDescent="0.25">
      <c r="A175" s="288" t="s">
        <v>577</v>
      </c>
      <c r="B175" s="289"/>
      <c r="C175" s="285" t="s">
        <v>235</v>
      </c>
      <c r="D175" s="286"/>
      <c r="E175" s="287"/>
      <c r="F175" s="26">
        <v>818</v>
      </c>
      <c r="G175" s="38">
        <v>0</v>
      </c>
      <c r="H175" s="171"/>
      <c r="I175" s="44"/>
      <c r="J175" s="60"/>
      <c r="K175" s="172"/>
    </row>
    <row r="176" spans="1:11" ht="23.25" customHeight="1" thickBot="1" x14ac:dyDescent="0.3">
      <c r="A176" s="290"/>
      <c r="B176" s="291"/>
      <c r="C176" s="292" t="s">
        <v>236</v>
      </c>
      <c r="D176" s="293"/>
      <c r="E176" s="294"/>
      <c r="F176" s="28">
        <v>819</v>
      </c>
      <c r="G176" s="89">
        <v>0</v>
      </c>
      <c r="H176" s="58"/>
      <c r="I176" s="50"/>
      <c r="J176" s="66"/>
      <c r="K176" s="172"/>
    </row>
    <row r="177" spans="8:11" ht="32.25" customHeight="1" x14ac:dyDescent="0.25">
      <c r="H177" s="172"/>
      <c r="I177" s="111" t="s">
        <v>370</v>
      </c>
      <c r="J177" s="112"/>
      <c r="K177" s="172"/>
    </row>
    <row r="178" spans="8:11" x14ac:dyDescent="0.25">
      <c r="H178" s="172"/>
      <c r="I178" s="172"/>
      <c r="J178" s="112"/>
      <c r="K178" s="172"/>
    </row>
  </sheetData>
  <sheetProtection password="D024" sheet="1" objects="1" scenarios="1"/>
  <mergeCells count="183">
    <mergeCell ref="C4:E4"/>
    <mergeCell ref="C5:E5"/>
    <mergeCell ref="A54:A67"/>
    <mergeCell ref="H118:H125"/>
    <mergeCell ref="B46:E46"/>
    <mergeCell ref="B54:E54"/>
    <mergeCell ref="B55:E55"/>
    <mergeCell ref="B56:E56"/>
    <mergeCell ref="B57:E57"/>
    <mergeCell ref="B58:E58"/>
    <mergeCell ref="A72:E72"/>
    <mergeCell ref="A47:E47"/>
    <mergeCell ref="A78:E78"/>
    <mergeCell ref="A79:E79"/>
    <mergeCell ref="A100:E100"/>
    <mergeCell ref="A95:E95"/>
    <mergeCell ref="A98:E98"/>
    <mergeCell ref="B64:E64"/>
    <mergeCell ref="B65:E65"/>
    <mergeCell ref="B66:E66"/>
    <mergeCell ref="B67:E67"/>
    <mergeCell ref="A71:E71"/>
    <mergeCell ref="A1:G1"/>
    <mergeCell ref="A50:E50"/>
    <mergeCell ref="B20:E20"/>
    <mergeCell ref="B21:E21"/>
    <mergeCell ref="B22:E22"/>
    <mergeCell ref="F2:G2"/>
    <mergeCell ref="C6:E6"/>
    <mergeCell ref="B44:E44"/>
    <mergeCell ref="A52:E52"/>
    <mergeCell ref="A18:E18"/>
    <mergeCell ref="A19:E19"/>
    <mergeCell ref="A32:E32"/>
    <mergeCell ref="A33:E33"/>
    <mergeCell ref="A43:E43"/>
    <mergeCell ref="A44:A46"/>
    <mergeCell ref="A37:E37"/>
    <mergeCell ref="A34:E34"/>
    <mergeCell ref="F4:G4"/>
    <mergeCell ref="A16:E16"/>
    <mergeCell ref="A17:E17"/>
    <mergeCell ref="A39:E39"/>
    <mergeCell ref="F6:G6"/>
    <mergeCell ref="A20:A30"/>
    <mergeCell ref="F5:G5"/>
    <mergeCell ref="I6:I7"/>
    <mergeCell ref="H6:H7"/>
    <mergeCell ref="B23:E23"/>
    <mergeCell ref="B24:E24"/>
    <mergeCell ref="B25:E25"/>
    <mergeCell ref="B26:E26"/>
    <mergeCell ref="H8:H9"/>
    <mergeCell ref="I8:I9"/>
    <mergeCell ref="B45:E45"/>
    <mergeCell ref="A42:E42"/>
    <mergeCell ref="B28:E28"/>
    <mergeCell ref="B29:E29"/>
    <mergeCell ref="C12:E12"/>
    <mergeCell ref="F10:G10"/>
    <mergeCell ref="C11:F11"/>
    <mergeCell ref="C9:E9"/>
    <mergeCell ref="C10:E10"/>
    <mergeCell ref="A40:A41"/>
    <mergeCell ref="A82:E82"/>
    <mergeCell ref="A77:E77"/>
    <mergeCell ref="C7:E8"/>
    <mergeCell ref="C13:E13"/>
    <mergeCell ref="B60:E60"/>
    <mergeCell ref="B61:E61"/>
    <mergeCell ref="B62:E62"/>
    <mergeCell ref="B27:E27"/>
    <mergeCell ref="A51:E51"/>
    <mergeCell ref="A38:E38"/>
    <mergeCell ref="A31:E31"/>
    <mergeCell ref="B30:E30"/>
    <mergeCell ref="B63:E63"/>
    <mergeCell ref="A53:E53"/>
    <mergeCell ref="B40:E40"/>
    <mergeCell ref="B41:E41"/>
    <mergeCell ref="B59:E59"/>
    <mergeCell ref="A90:E90"/>
    <mergeCell ref="A91:E91"/>
    <mergeCell ref="A92:E92"/>
    <mergeCell ref="A93:E93"/>
    <mergeCell ref="A94:E94"/>
    <mergeCell ref="A101:E101"/>
    <mergeCell ref="A99:E99"/>
    <mergeCell ref="A68:E68"/>
    <mergeCell ref="A83:E83"/>
    <mergeCell ref="A80:E80"/>
    <mergeCell ref="D73:E73"/>
    <mergeCell ref="D74:E74"/>
    <mergeCell ref="D75:E75"/>
    <mergeCell ref="D76:E76"/>
    <mergeCell ref="A73:B74"/>
    <mergeCell ref="C73:C76"/>
    <mergeCell ref="A75:B76"/>
    <mergeCell ref="A84:E84"/>
    <mergeCell ref="A85:E85"/>
    <mergeCell ref="A87:E87"/>
    <mergeCell ref="A89:E89"/>
    <mergeCell ref="A86:E86"/>
    <mergeCell ref="A88:E88"/>
    <mergeCell ref="A81:E81"/>
    <mergeCell ref="A102:A112"/>
    <mergeCell ref="B111:C112"/>
    <mergeCell ref="B102:E102"/>
    <mergeCell ref="B103:E103"/>
    <mergeCell ref="B104:E104"/>
    <mergeCell ref="B105:E105"/>
    <mergeCell ref="B106:E106"/>
    <mergeCell ref="B107:E107"/>
    <mergeCell ref="B108:E108"/>
    <mergeCell ref="B109:E109"/>
    <mergeCell ref="B110:E110"/>
    <mergeCell ref="D111:E111"/>
    <mergeCell ref="D112:E112"/>
    <mergeCell ref="A171:E171"/>
    <mergeCell ref="A173:E173"/>
    <mergeCell ref="A156:E156"/>
    <mergeCell ref="A157:E157"/>
    <mergeCell ref="A158:E158"/>
    <mergeCell ref="A159:E159"/>
    <mergeCell ref="A131:E131"/>
    <mergeCell ref="A115:E115"/>
    <mergeCell ref="A116:E116"/>
    <mergeCell ref="A118:E118"/>
    <mergeCell ref="C119:E119"/>
    <mergeCell ref="C120:E120"/>
    <mergeCell ref="B125:E125"/>
    <mergeCell ref="A126:E126"/>
    <mergeCell ref="A127:E127"/>
    <mergeCell ref="A128:E128"/>
    <mergeCell ref="A117:E117"/>
    <mergeCell ref="A136:E136"/>
    <mergeCell ref="A137:E137"/>
    <mergeCell ref="A138:E138"/>
    <mergeCell ref="A168:E168"/>
    <mergeCell ref="A143:E143"/>
    <mergeCell ref="A134:E134"/>
    <mergeCell ref="C3:E3"/>
    <mergeCell ref="F3:G3"/>
    <mergeCell ref="A174:E174"/>
    <mergeCell ref="A172:E172"/>
    <mergeCell ref="A160:E160"/>
    <mergeCell ref="B161:E161"/>
    <mergeCell ref="A166:A167"/>
    <mergeCell ref="A161:A164"/>
    <mergeCell ref="B163:E163"/>
    <mergeCell ref="B164:E164"/>
    <mergeCell ref="A165:E165"/>
    <mergeCell ref="B166:E166"/>
    <mergeCell ref="B167:E167"/>
    <mergeCell ref="B162:E162"/>
    <mergeCell ref="A129:E129"/>
    <mergeCell ref="A130:E130"/>
    <mergeCell ref="A169:E169"/>
    <mergeCell ref="A170:E170"/>
    <mergeCell ref="A144:E144"/>
    <mergeCell ref="A119:A125"/>
    <mergeCell ref="B119:B124"/>
    <mergeCell ref="C121:E121"/>
    <mergeCell ref="C122:E122"/>
    <mergeCell ref="A175:B176"/>
    <mergeCell ref="C175:E175"/>
    <mergeCell ref="C176:E176"/>
    <mergeCell ref="A150:E150"/>
    <mergeCell ref="A151:E151"/>
    <mergeCell ref="A152:E152"/>
    <mergeCell ref="A153:E153"/>
    <mergeCell ref="A145:E145"/>
    <mergeCell ref="A146:E146"/>
    <mergeCell ref="A147:E147"/>
    <mergeCell ref="A148:E148"/>
    <mergeCell ref="A149:E149"/>
    <mergeCell ref="C123:E123"/>
    <mergeCell ref="C124:E124"/>
    <mergeCell ref="A139:E139"/>
    <mergeCell ref="A140:E140"/>
    <mergeCell ref="A141:E141"/>
    <mergeCell ref="A142:E142"/>
    <mergeCell ref="A135:E135"/>
  </mergeCells>
  <conditionalFormatting sqref="I18">
    <cfRule type="colorScale" priority="522">
      <colorScale>
        <cfvo type="formula" val="&quot;CHYBA&quot;"/>
        <cfvo type="formula" val="&quot;CHYBA&quot;"/>
        <color rgb="FFFF0000"/>
        <color rgb="FFFFEF9C"/>
      </colorScale>
    </cfRule>
    <cfRule type="colorScale" priority="523">
      <colorScale>
        <cfvo type="min"/>
        <cfvo type="percentile" val="50"/>
        <cfvo type="max"/>
        <color rgb="FFF8696B"/>
        <color rgb="FFFFEB84"/>
        <color rgb="FF63BE7B"/>
      </colorScale>
    </cfRule>
    <cfRule type="cellIs" dxfId="193" priority="524" stopIfTrue="1" operator="equal">
      <formula>"""CHYBA"""</formula>
    </cfRule>
  </conditionalFormatting>
  <conditionalFormatting sqref="I18:I19">
    <cfRule type="containsText" dxfId="192" priority="449" operator="containsText" text="CHYBA">
      <formula>NOT(ISERROR(SEARCH("CHYBA",I18)))</formula>
    </cfRule>
  </conditionalFormatting>
  <conditionalFormatting sqref="I19">
    <cfRule type="containsText" dxfId="191" priority="535" operator="containsText" text="0115 je větší 0102">
      <formula>NOT(ISERROR(SEARCH("0115 je větší 0102",I19)))</formula>
    </cfRule>
    <cfRule type="colorScale" priority="536">
      <colorScale>
        <cfvo type="min"/>
        <cfvo type="percentile" val="50"/>
        <cfvo type="max"/>
        <color rgb="FF63BE7B"/>
        <color rgb="FFFFEB84"/>
        <color rgb="FFF8696B"/>
      </colorScale>
    </cfRule>
    <cfRule type="containsText" dxfId="190" priority="537" operator="containsText" text="0115 je větší 0102">
      <formula>NOT(ISERROR(SEARCH("0115 je větší 0102",I19)))</formula>
    </cfRule>
    <cfRule type="containsText" dxfId="189" priority="538" operator="containsText" text="Chybí akce">
      <formula>NOT(ISERROR(SEARCH("Chybí akce",I19)))</formula>
    </cfRule>
    <cfRule type="containsText" dxfId="188" priority="539" operator="containsText" text="Chybí odpisy">
      <formula>NOT(ISERROR(SEARCH("Chybí odpisy",I19)))</formula>
    </cfRule>
    <cfRule type="colorScale" priority="540">
      <colorScale>
        <cfvo type="formula" val="&quot;CHYBA&quot;"/>
        <cfvo type="formula" val="&quot;CHYBA&quot;"/>
        <color rgb="FFFF0000"/>
        <color rgb="FFFFEF9C"/>
      </colorScale>
    </cfRule>
    <cfRule type="cellIs" dxfId="187" priority="541" stopIfTrue="1" operator="equal">
      <formula>"""CHYBA"""</formula>
    </cfRule>
  </conditionalFormatting>
  <conditionalFormatting sqref="I32">
    <cfRule type="containsText" dxfId="186" priority="542" operator="containsText" text="0115 je větší 0102">
      <formula>NOT(ISERROR(SEARCH("0115 je větší 0102",I32)))</formula>
    </cfRule>
    <cfRule type="colorScale" priority="543">
      <colorScale>
        <cfvo type="min"/>
        <cfvo type="percentile" val="50"/>
        <cfvo type="max"/>
        <color rgb="FF63BE7B"/>
        <color rgb="FFFFEB84"/>
        <color rgb="FFF8696B"/>
      </colorScale>
    </cfRule>
    <cfRule type="containsText" dxfId="185" priority="544" operator="containsText" text="0115 je větší 0102">
      <formula>NOT(ISERROR(SEARCH("0115 je větší 0102",I32)))</formula>
    </cfRule>
    <cfRule type="containsText" dxfId="184" priority="545" operator="containsText" text="Chybí akce">
      <formula>NOT(ISERROR(SEARCH("Chybí akce",I32)))</formula>
    </cfRule>
    <cfRule type="containsText" dxfId="183" priority="546" operator="containsText" text="Chybí odpisy">
      <formula>NOT(ISERROR(SEARCH("Chybí odpisy",I32)))</formula>
    </cfRule>
    <cfRule type="containsText" dxfId="182" priority="547" operator="containsText" text="CHYBA">
      <formula>NOT(ISERROR(SEARCH("CHYBA",I32)))</formula>
    </cfRule>
    <cfRule type="colorScale" priority="548">
      <colorScale>
        <cfvo type="formula" val="&quot;CHYBA&quot;"/>
        <cfvo type="formula" val="&quot;CHYBA&quot;"/>
        <color rgb="FFFF0000"/>
        <color rgb="FFFFEF9C"/>
      </colorScale>
    </cfRule>
    <cfRule type="cellIs" dxfId="181" priority="549" stopIfTrue="1" operator="equal">
      <formula>"""CHYBA"""</formula>
    </cfRule>
  </conditionalFormatting>
  <conditionalFormatting sqref="I39:I40">
    <cfRule type="colorScale" priority="550">
      <colorScale>
        <cfvo type="min"/>
        <cfvo type="percentile" val="50"/>
        <cfvo type="max"/>
        <color rgb="FF63BE7B"/>
        <color rgb="FFFFEB84"/>
        <color rgb="FFF8696B"/>
      </colorScale>
    </cfRule>
    <cfRule type="containsText" dxfId="180" priority="551" operator="containsText" text="0115 je větší 0102">
      <formula>NOT(ISERROR(SEARCH("0115 je větší 0102",I39)))</formula>
    </cfRule>
    <cfRule type="containsText" dxfId="179" priority="552" operator="containsText" text="Chybí akce">
      <formula>NOT(ISERROR(SEARCH("Chybí akce",I39)))</formula>
    </cfRule>
    <cfRule type="containsText" dxfId="178" priority="553" operator="containsText" text="Chybí odpisy">
      <formula>NOT(ISERROR(SEARCH("Chybí odpisy",I39)))</formula>
    </cfRule>
    <cfRule type="containsText" dxfId="177" priority="554" operator="containsText" text="CHYBA">
      <formula>NOT(ISERROR(SEARCH("CHYBA",I39)))</formula>
    </cfRule>
    <cfRule type="colorScale" priority="555">
      <colorScale>
        <cfvo type="formula" val="&quot;CHYBA&quot;"/>
        <cfvo type="formula" val="&quot;CHYBA&quot;"/>
        <color rgb="FFFF0000"/>
        <color rgb="FFFFEF9C"/>
      </colorScale>
    </cfRule>
    <cfRule type="cellIs" dxfId="176" priority="556" stopIfTrue="1" operator="equal">
      <formula>"""CHYBA"""</formula>
    </cfRule>
  </conditionalFormatting>
  <conditionalFormatting sqref="I39:I41">
    <cfRule type="containsText" dxfId="175" priority="410" operator="containsText" text="0202 je větší 0201">
      <formula>NOT(ISERROR(SEARCH("0202 je větší 0201",I39)))</formula>
    </cfRule>
    <cfRule type="containsText" dxfId="174" priority="412" operator="containsText" text="0115 je větší 0102">
      <formula>NOT(ISERROR(SEARCH("0115 je větší 0102",I39)))</formula>
    </cfRule>
  </conditionalFormatting>
  <conditionalFormatting sqref="I41">
    <cfRule type="colorScale" priority="559">
      <colorScale>
        <cfvo type="min"/>
        <cfvo type="percentile" val="50"/>
        <cfvo type="max"/>
        <color rgb="FF63BE7B"/>
        <color rgb="FFFFEB84"/>
        <color rgb="FFF8696B"/>
      </colorScale>
    </cfRule>
    <cfRule type="containsText" dxfId="173" priority="560" operator="containsText" text="0115 je větší 0102">
      <formula>NOT(ISERROR(SEARCH("0115 je větší 0102",I41)))</formula>
    </cfRule>
    <cfRule type="containsText" dxfId="172" priority="561" operator="containsText" text="Chybí akce">
      <formula>NOT(ISERROR(SEARCH("Chybí akce",I41)))</formula>
    </cfRule>
    <cfRule type="containsText" dxfId="171" priority="562" operator="containsText" text="Chybí odpisy">
      <formula>NOT(ISERROR(SEARCH("Chybí odpisy",I41)))</formula>
    </cfRule>
    <cfRule type="containsText" dxfId="170" priority="563" operator="containsText" text="CHYBA">
      <formula>NOT(ISERROR(SEARCH("CHYBA",I41)))</formula>
    </cfRule>
    <cfRule type="colorScale" priority="564">
      <colorScale>
        <cfvo type="formula" val="&quot;CHYBA&quot;"/>
        <cfvo type="formula" val="&quot;CHYBA&quot;"/>
        <color rgb="FFFF0000"/>
        <color rgb="FFFFEF9C"/>
      </colorScale>
    </cfRule>
    <cfRule type="cellIs" dxfId="169" priority="565" stopIfTrue="1" operator="equal">
      <formula>"""CHYBA"""</formula>
    </cfRule>
  </conditionalFormatting>
  <conditionalFormatting sqref="I45">
    <cfRule type="colorScale" priority="566">
      <colorScale>
        <cfvo type="formula" val="&quot;CHYBA&quot;"/>
        <cfvo type="formula" val="&quot;CHYBA&quot;"/>
        <color rgb="FFFF0000"/>
        <color rgb="FFFFEF9C"/>
      </colorScale>
    </cfRule>
    <cfRule type="colorScale" priority="567">
      <colorScale>
        <cfvo type="min"/>
        <cfvo type="percentile" val="50"/>
        <cfvo type="max"/>
        <color rgb="FFF8696B"/>
        <color rgb="FFFFEB84"/>
        <color rgb="FF63BE7B"/>
      </colorScale>
    </cfRule>
    <cfRule type="cellIs" dxfId="168" priority="568" stopIfTrue="1" operator="equal">
      <formula>"""CHYBA"""</formula>
    </cfRule>
  </conditionalFormatting>
  <conditionalFormatting sqref="I45:I46 I78 I80:J80 I82:J82">
    <cfRule type="containsText" dxfId="167" priority="152" operator="containsText" text="Chybí akce">
      <formula>NOT(ISERROR(SEARCH("Chybí akce",I45)))</formula>
    </cfRule>
    <cfRule type="containsText" dxfId="166" priority="154" operator="containsText" text="Chybí odpisy">
      <formula>NOT(ISERROR(SEARCH("Chybí odpisy",I45)))</formula>
    </cfRule>
    <cfRule type="containsText" dxfId="165" priority="155" operator="containsText" text="CHYBA">
      <formula>NOT(ISERROR(SEARCH("CHYBA",I45)))</formula>
    </cfRule>
  </conditionalFormatting>
  <conditionalFormatting sqref="I45:I46">
    <cfRule type="containsText" dxfId="164" priority="26" operator="containsText" text="Akce nejsou vyplněny">
      <formula>NOT(ISERROR(SEARCH("Akce nejsou vyplněny",I45)))</formula>
    </cfRule>
  </conditionalFormatting>
  <conditionalFormatting sqref="I46">
    <cfRule type="colorScale" priority="572">
      <colorScale>
        <cfvo type="formula" val="&quot;CHYBA&quot;"/>
        <cfvo type="formula" val="&quot;CHYBA&quot;"/>
        <color rgb="FFFF0000"/>
        <color rgb="FFFFEF9C"/>
      </colorScale>
    </cfRule>
    <cfRule type="colorScale" priority="573">
      <colorScale>
        <cfvo type="min"/>
        <cfvo type="percentile" val="50"/>
        <cfvo type="max"/>
        <color rgb="FFF8696B"/>
        <color rgb="FFFFEB84"/>
        <color rgb="FF63BE7B"/>
      </colorScale>
    </cfRule>
    <cfRule type="cellIs" dxfId="163" priority="574" stopIfTrue="1" operator="equal">
      <formula>"""CHYBA"""</formula>
    </cfRule>
  </conditionalFormatting>
  <conditionalFormatting sqref="I52:I53">
    <cfRule type="containsText" dxfId="162" priority="31" operator="containsText" text="0301 musí být větší než součet 0316+0317">
      <formula>NOT(ISERROR(SEARCH("0301 musí být větší než součet 0316+0317",I52)))</formula>
    </cfRule>
    <cfRule type="containsText" dxfId="161" priority="578" operator="containsText" text="0301 musí být větší (0316+0317)">
      <formula>NOT(ISERROR(SEARCH("0301 musí být větší (0316+0317)",I52)))</formula>
    </cfRule>
    <cfRule type="containsText" dxfId="160" priority="579" operator="containsText" text="0301 je menší (0316+0317)">
      <formula>NOT(ISERROR(SEARCH("0301 je menší (0316+0317)",I52)))</formula>
    </cfRule>
    <cfRule type="containsText" dxfId="159" priority="580" operator="containsText" text="0317 je větší (0301-0315)">
      <formula>NOT(ISERROR(SEARCH("0317 je větší (0301-0315)",I52)))</formula>
    </cfRule>
    <cfRule type="containsText" dxfId="158" priority="581" operator="containsText" text="0316 je větší 0301">
      <formula>NOT(ISERROR(SEARCH("0316 je větší 0301",I52)))</formula>
    </cfRule>
    <cfRule type="containsText" dxfId="157" priority="582" operator="containsText" text="0202 je větší 0201">
      <formula>NOT(ISERROR(SEARCH("0202 je větší 0201",I52)))</formula>
    </cfRule>
    <cfRule type="containsText" dxfId="156" priority="583" operator="containsText" text="0115 je větší 0102">
      <formula>NOT(ISERROR(SEARCH("0115 je větší 0102",I52)))</formula>
    </cfRule>
    <cfRule type="colorScale" priority="584">
      <colorScale>
        <cfvo type="min"/>
        <cfvo type="percentile" val="50"/>
        <cfvo type="max"/>
        <color rgb="FF63BE7B"/>
        <color rgb="FFFFEB84"/>
        <color rgb="FFF8696B"/>
      </colorScale>
    </cfRule>
    <cfRule type="containsText" dxfId="155" priority="585" operator="containsText" text="0115 je větší 0102">
      <formula>NOT(ISERROR(SEARCH("0115 je větší 0102",I52)))</formula>
    </cfRule>
    <cfRule type="containsText" dxfId="154" priority="586" operator="containsText" text="Chybí akce">
      <formula>NOT(ISERROR(SEARCH("Chybí akce",I52)))</formula>
    </cfRule>
    <cfRule type="containsText" dxfId="153" priority="587" operator="containsText" text="Chybí odpisy">
      <formula>NOT(ISERROR(SEARCH("Chybí odpisy",I52)))</formula>
    </cfRule>
    <cfRule type="containsText" dxfId="152" priority="588" operator="containsText" text="CHYBA">
      <formula>NOT(ISERROR(SEARCH("CHYBA",I52)))</formula>
    </cfRule>
    <cfRule type="colorScale" priority="589">
      <colorScale>
        <cfvo type="formula" val="&quot;CHYBA&quot;"/>
        <cfvo type="formula" val="&quot;CHYBA&quot;"/>
        <color rgb="FFFF0000"/>
        <color rgb="FFFFEF9C"/>
      </colorScale>
    </cfRule>
    <cfRule type="cellIs" dxfId="151" priority="590" stopIfTrue="1" operator="equal">
      <formula>"""CHYBA"""</formula>
    </cfRule>
    <cfRule type="containsText" dxfId="150" priority="591" operator="containsText" text="0202 je větší 0201">
      <formula>NOT(ISERROR(SEARCH("0202 je větší 0201",I52)))</formula>
    </cfRule>
    <cfRule type="containsText" dxfId="149" priority="592" operator="containsText" text="0115 je větší 0102">
      <formula>NOT(ISERROR(SEARCH("0115 je větší 0102",I52)))</formula>
    </cfRule>
    <cfRule type="colorScale" priority="593">
      <colorScale>
        <cfvo type="min"/>
        <cfvo type="percentile" val="50"/>
        <cfvo type="max"/>
        <color rgb="FF63BE7B"/>
        <color rgb="FFFFEB84"/>
        <color rgb="FFF8696B"/>
      </colorScale>
    </cfRule>
    <cfRule type="containsText" dxfId="148" priority="594" operator="containsText" text="0115 je větší 0102">
      <formula>NOT(ISERROR(SEARCH("0115 je větší 0102",I52)))</formula>
    </cfRule>
    <cfRule type="containsText" dxfId="147" priority="595" operator="containsText" text="Chybí akce">
      <formula>NOT(ISERROR(SEARCH("Chybí akce",I52)))</formula>
    </cfRule>
    <cfRule type="containsText" dxfId="146" priority="596" operator="containsText" text="Chybí odpisy">
      <formula>NOT(ISERROR(SEARCH("Chybí odpisy",I52)))</formula>
    </cfRule>
    <cfRule type="containsText" dxfId="145" priority="597" operator="containsText" text="CHYBA">
      <formula>NOT(ISERROR(SEARCH("CHYBA",I52)))</formula>
    </cfRule>
    <cfRule type="colorScale" priority="598">
      <colorScale>
        <cfvo type="formula" val="&quot;CHYBA&quot;"/>
        <cfvo type="formula" val="&quot;CHYBA&quot;"/>
        <color rgb="FFFF0000"/>
        <color rgb="FFFFEF9C"/>
      </colorScale>
    </cfRule>
    <cfRule type="cellIs" dxfId="144" priority="599" stopIfTrue="1" operator="equal">
      <formula>"""CHYBA"""</formula>
    </cfRule>
  </conditionalFormatting>
  <conditionalFormatting sqref="I53">
    <cfRule type="containsText" dxfId="143" priority="14" operator="containsText" text="Ř. 0302 musí být větší než 0317">
      <formula>NOT(ISERROR(SEARCH("Ř. 0302 musí být větší než 0317",I53)))</formula>
    </cfRule>
    <cfRule type="containsText" dxfId="142" priority="17" operator="containsText" text="Ř. 0302 musí být větší než součet 0317+0318">
      <formula>NOT(ISERROR(SEARCH("Ř. 0302 musí být větší než součet 0317+0318",I53)))</formula>
    </cfRule>
  </conditionalFormatting>
  <conditionalFormatting sqref="I68">
    <cfRule type="containsText" dxfId="141" priority="16" operator="containsText" text="Ř. 0317 je větší 0302">
      <formula>NOT(ISERROR(SEARCH("Ř. 0317 je větší 0302",I68)))</formula>
    </cfRule>
    <cfRule type="containsText" dxfId="140" priority="375" operator="containsText" text="0316 je větší 0301">
      <formula>NOT(ISERROR(SEARCH("0316 je větší 0301",I68)))</formula>
    </cfRule>
    <cfRule type="containsText" dxfId="139" priority="388" operator="containsText" text="0202 je větší 0201">
      <formula>NOT(ISERROR(SEARCH("0202 je větší 0201",I68)))</formula>
    </cfRule>
    <cfRule type="containsText" dxfId="138" priority="389" operator="containsText" text="0115 je větší 0102">
      <formula>NOT(ISERROR(SEARCH("0115 je větší 0102",I68)))</formula>
    </cfRule>
    <cfRule type="colorScale" priority="600">
      <colorScale>
        <cfvo type="min"/>
        <cfvo type="percentile" val="50"/>
        <cfvo type="max"/>
        <color rgb="FF63BE7B"/>
        <color rgb="FFFFEB84"/>
        <color rgb="FFF8696B"/>
      </colorScale>
    </cfRule>
    <cfRule type="containsText" dxfId="137" priority="601" operator="containsText" text="0115 je větší 0102">
      <formula>NOT(ISERROR(SEARCH("0115 je větší 0102",I68)))</formula>
    </cfRule>
    <cfRule type="containsText" dxfId="136" priority="602" operator="containsText" text="Chybí akce">
      <formula>NOT(ISERROR(SEARCH("Chybí akce",I68)))</formula>
    </cfRule>
    <cfRule type="containsText" dxfId="135" priority="603" operator="containsText" text="Chybí odpisy">
      <formula>NOT(ISERROR(SEARCH("Chybí odpisy",I68)))</formula>
    </cfRule>
    <cfRule type="containsText" dxfId="134" priority="604" operator="containsText" text="CHYBA">
      <formula>NOT(ISERROR(SEARCH("CHYBA",I68)))</formula>
    </cfRule>
    <cfRule type="colorScale" priority="605">
      <colorScale>
        <cfvo type="formula" val="&quot;CHYBA&quot;"/>
        <cfvo type="formula" val="&quot;CHYBA&quot;"/>
        <color rgb="FFFF0000"/>
        <color rgb="FFFFEF9C"/>
      </colorScale>
    </cfRule>
    <cfRule type="cellIs" dxfId="133" priority="606" stopIfTrue="1" operator="equal">
      <formula>"""CHYBA"""</formula>
    </cfRule>
  </conditionalFormatting>
  <conditionalFormatting sqref="I73">
    <cfRule type="colorScale" priority="628">
      <colorScale>
        <cfvo type="min"/>
        <cfvo type="percentile" val="50"/>
        <cfvo type="max"/>
        <color rgb="FF63BE7B"/>
        <color rgb="FFFFEB84"/>
        <color rgb="FFF8696B"/>
      </colorScale>
    </cfRule>
    <cfRule type="containsText" dxfId="132" priority="629" operator="containsText" text="0115 je větší 0102">
      <formula>NOT(ISERROR(SEARCH("0115 je větší 0102",I73)))</formula>
    </cfRule>
    <cfRule type="containsText" dxfId="131" priority="630" operator="containsText" text="Chybí akce">
      <formula>NOT(ISERROR(SEARCH("Chybí akce",I73)))</formula>
    </cfRule>
    <cfRule type="containsText" dxfId="130" priority="631" operator="containsText" text="Chybí odpisy">
      <formula>NOT(ISERROR(SEARCH("Chybí odpisy",I73)))</formula>
    </cfRule>
    <cfRule type="containsText" dxfId="129" priority="632" operator="containsText" text="CHYBA">
      <formula>NOT(ISERROR(SEARCH("CHYBA",I73)))</formula>
    </cfRule>
    <cfRule type="colorScale" priority="633">
      <colorScale>
        <cfvo type="formula" val="&quot;CHYBA&quot;"/>
        <cfvo type="formula" val="&quot;CHYBA&quot;"/>
        <color rgb="FFFF0000"/>
        <color rgb="FFFFEF9C"/>
      </colorScale>
    </cfRule>
    <cfRule type="cellIs" dxfId="128" priority="634" stopIfTrue="1" operator="equal">
      <formula>"""CHYBA"""</formula>
    </cfRule>
  </conditionalFormatting>
  <conditionalFormatting sqref="I73:I78 J80:J83 I84">
    <cfRule type="containsText" dxfId="127" priority="89" operator="containsText" text="0402 je větší 0401">
      <formula>NOT(ISERROR(SEARCH("0402 je větší 0401",I73)))</formula>
    </cfRule>
    <cfRule type="containsText" dxfId="126" priority="90" operator="containsText" text="0316 je větší 0301">
      <formula>NOT(ISERROR(SEARCH("0316 je větší 0301",I73)))</formula>
    </cfRule>
    <cfRule type="containsText" dxfId="125" priority="91" operator="containsText" text="0202 je větší 0201">
      <formula>NOT(ISERROR(SEARCH("0202 je větší 0201",I73)))</formula>
    </cfRule>
    <cfRule type="containsText" dxfId="124" priority="92" operator="containsText" text="0115 je větší 0102">
      <formula>NOT(ISERROR(SEARCH("0115 je větší 0102",I73)))</formula>
    </cfRule>
  </conditionalFormatting>
  <conditionalFormatting sqref="I74">
    <cfRule type="colorScale" priority="639">
      <colorScale>
        <cfvo type="min"/>
        <cfvo type="percentile" val="50"/>
        <cfvo type="max"/>
        <color rgb="FF63BE7B"/>
        <color rgb="FFFFEB84"/>
        <color rgb="FFF8696B"/>
      </colorScale>
    </cfRule>
    <cfRule type="containsText" dxfId="123" priority="640" operator="containsText" text="0115 je větší 0102">
      <formula>NOT(ISERROR(SEARCH("0115 je větší 0102",I74)))</formula>
    </cfRule>
    <cfRule type="containsText" dxfId="122" priority="641" operator="containsText" text="Chybí akce">
      <formula>NOT(ISERROR(SEARCH("Chybí akce",I74)))</formula>
    </cfRule>
    <cfRule type="containsText" dxfId="121" priority="642" operator="containsText" text="Chybí odpisy">
      <formula>NOT(ISERROR(SEARCH("Chybí odpisy",I74)))</formula>
    </cfRule>
    <cfRule type="containsText" dxfId="120" priority="643" operator="containsText" text="CHYBA">
      <formula>NOT(ISERROR(SEARCH("CHYBA",I74)))</formula>
    </cfRule>
    <cfRule type="colorScale" priority="644">
      <colorScale>
        <cfvo type="formula" val="&quot;CHYBA&quot;"/>
        <cfvo type="formula" val="&quot;CHYBA&quot;"/>
        <color rgb="FFFF0000"/>
        <color rgb="FFFFEF9C"/>
      </colorScale>
    </cfRule>
    <cfRule type="cellIs" dxfId="119" priority="645" stopIfTrue="1" operator="equal">
      <formula>"""CHYBA"""</formula>
    </cfRule>
  </conditionalFormatting>
  <conditionalFormatting sqref="I75">
    <cfRule type="colorScale" priority="646">
      <colorScale>
        <cfvo type="min"/>
        <cfvo type="percentile" val="50"/>
        <cfvo type="max"/>
        <color rgb="FF63BE7B"/>
        <color rgb="FFFFEB84"/>
        <color rgb="FFF8696B"/>
      </colorScale>
    </cfRule>
    <cfRule type="containsText" dxfId="118" priority="647" operator="containsText" text="0115 je větší 0102">
      <formula>NOT(ISERROR(SEARCH("0115 je větší 0102",I75)))</formula>
    </cfRule>
    <cfRule type="containsText" dxfId="117" priority="648" operator="containsText" text="Chybí akce">
      <formula>NOT(ISERROR(SEARCH("Chybí akce",I75)))</formula>
    </cfRule>
    <cfRule type="containsText" dxfId="116" priority="649" operator="containsText" text="Chybí odpisy">
      <formula>NOT(ISERROR(SEARCH("Chybí odpisy",I75)))</formula>
    </cfRule>
    <cfRule type="containsText" dxfId="115" priority="650" operator="containsText" text="CHYBA">
      <formula>NOT(ISERROR(SEARCH("CHYBA",I75)))</formula>
    </cfRule>
    <cfRule type="colorScale" priority="651">
      <colorScale>
        <cfvo type="formula" val="&quot;CHYBA&quot;"/>
        <cfvo type="formula" val="&quot;CHYBA&quot;"/>
        <color rgb="FFFF0000"/>
        <color rgb="FFFFEF9C"/>
      </colorScale>
    </cfRule>
    <cfRule type="cellIs" dxfId="114" priority="652" stopIfTrue="1" operator="equal">
      <formula>"""CHYBA"""</formula>
    </cfRule>
  </conditionalFormatting>
  <conditionalFormatting sqref="I75:I78 J80:J83 I84">
    <cfRule type="containsText" dxfId="113" priority="88" operator="containsText" text="0404 je větší 0403">
      <formula>NOT(ISERROR(SEARCH("0404 je větší 0403",I75)))</formula>
    </cfRule>
  </conditionalFormatting>
  <conditionalFormatting sqref="I76">
    <cfRule type="colorScale" priority="654">
      <colorScale>
        <cfvo type="min"/>
        <cfvo type="percentile" val="50"/>
        <cfvo type="max"/>
        <color rgb="FF63BE7B"/>
        <color rgb="FFFFEB84"/>
        <color rgb="FFF8696B"/>
      </colorScale>
    </cfRule>
    <cfRule type="containsText" dxfId="112" priority="655" operator="containsText" text="0115 je větší 0102">
      <formula>NOT(ISERROR(SEARCH("0115 je větší 0102",I76)))</formula>
    </cfRule>
    <cfRule type="containsText" dxfId="111" priority="656" operator="containsText" text="Chybí akce">
      <formula>NOT(ISERROR(SEARCH("Chybí akce",I76)))</formula>
    </cfRule>
    <cfRule type="containsText" dxfId="110" priority="657" operator="containsText" text="Chybí odpisy">
      <formula>NOT(ISERROR(SEARCH("Chybí odpisy",I76)))</formula>
    </cfRule>
    <cfRule type="containsText" dxfId="109" priority="658" operator="containsText" text="CHYBA">
      <formula>NOT(ISERROR(SEARCH("CHYBA",I76)))</formula>
    </cfRule>
    <cfRule type="colorScale" priority="659">
      <colorScale>
        <cfvo type="formula" val="&quot;CHYBA&quot;"/>
        <cfvo type="formula" val="&quot;CHYBA&quot;"/>
        <color rgb="FFFF0000"/>
        <color rgb="FFFFEF9C"/>
      </colorScale>
    </cfRule>
    <cfRule type="cellIs" dxfId="108" priority="660" stopIfTrue="1" operator="equal">
      <formula>"""CHYBA"""</formula>
    </cfRule>
  </conditionalFormatting>
  <conditionalFormatting sqref="I77">
    <cfRule type="colorScale" priority="699">
      <colorScale>
        <cfvo type="min"/>
        <cfvo type="percentile" val="50"/>
        <cfvo type="max"/>
        <color rgb="FF63BE7B"/>
        <color rgb="FFFFEB84"/>
        <color rgb="FFF8696B"/>
      </colorScale>
    </cfRule>
    <cfRule type="containsText" dxfId="107" priority="700" operator="containsText" text="0115 je větší 0102">
      <formula>NOT(ISERROR(SEARCH("0115 je větší 0102",I77)))</formula>
    </cfRule>
    <cfRule type="containsText" dxfId="106" priority="701" operator="containsText" text="Chybí akce">
      <formula>NOT(ISERROR(SEARCH("Chybí akce",I77)))</formula>
    </cfRule>
    <cfRule type="containsText" dxfId="105" priority="702" operator="containsText" text="Chybí odpisy">
      <formula>NOT(ISERROR(SEARCH("Chybí odpisy",I77)))</formula>
    </cfRule>
    <cfRule type="containsText" dxfId="104" priority="703" operator="containsText" text="CHYBA">
      <formula>NOT(ISERROR(SEARCH("CHYBA",I77)))</formula>
    </cfRule>
    <cfRule type="colorScale" priority="704">
      <colorScale>
        <cfvo type="formula" val="&quot;CHYBA&quot;"/>
        <cfvo type="formula" val="&quot;CHYBA&quot;"/>
        <color rgb="FFFF0000"/>
        <color rgb="FFFFEF9C"/>
      </colorScale>
    </cfRule>
    <cfRule type="cellIs" dxfId="103" priority="705" stopIfTrue="1" operator="equal">
      <formula>"""CHYBA"""</formula>
    </cfRule>
  </conditionalFormatting>
  <conditionalFormatting sqref="I77:I78 J80:J83 I84">
    <cfRule type="containsText" dxfId="102" priority="85" operator="containsText" text="0414 je větší 0412">
      <formula>NOT(ISERROR(SEARCH("0414 je větší 0412",I77)))</formula>
    </cfRule>
    <cfRule type="containsText" dxfId="101" priority="86" operator="containsText" text="0408 je větší 0407">
      <formula>NOT(ISERROR(SEARCH("0408 je větší 0407",I77)))</formula>
    </cfRule>
    <cfRule type="containsText" dxfId="100" priority="87" operator="containsText" text="0406 je větší 0405">
      <formula>NOT(ISERROR(SEARCH("0406 je větší 0405",I77)))</formula>
    </cfRule>
  </conditionalFormatting>
  <conditionalFormatting sqref="I78">
    <cfRule type="containsText" dxfId="99" priority="13" operator="containsText" text="Počet hodin neodpovídá ř. 0407*48 hod.">
      <formula>NOT(ISERROR(SEARCH("Počet hodin neodpovídá ř. 0407*48 hod.",I78)))</formula>
    </cfRule>
    <cfRule type="containsText" dxfId="98" priority="25" operator="containsText" text="Počet hodin neodpovídá ř. 0414*48 hod.">
      <formula>NOT(ISERROR(SEARCH("Počet hodin neodpovídá ř. 0414*48 hod.",I78)))</formula>
    </cfRule>
    <cfRule type="containsText" dxfId="97" priority="29" operator="containsText" text="Počet hodin neodpovídá 0414*48">
      <formula>NOT(ISERROR(SEARCH("Počet hodin neodpovídá 0414*48",I78)))</formula>
    </cfRule>
    <cfRule type="colorScale" priority="706">
      <colorScale>
        <cfvo type="min"/>
        <cfvo type="percentile" val="50"/>
        <cfvo type="max"/>
        <color rgb="FF63BE7B"/>
        <color rgb="FFFFEB84"/>
        <color rgb="FFF8696B"/>
      </colorScale>
    </cfRule>
    <cfRule type="containsText" dxfId="96" priority="707" operator="containsText" text="0115 je větší 0102">
      <formula>NOT(ISERROR(SEARCH("0115 je větší 0102",I78)))</formula>
    </cfRule>
    <cfRule type="colorScale" priority="708">
      <colorScale>
        <cfvo type="formula" val="&quot;CHYBA&quot;"/>
        <cfvo type="formula" val="&quot;CHYBA&quot;"/>
        <color rgb="FFFF0000"/>
        <color rgb="FFFFEF9C"/>
      </colorScale>
    </cfRule>
    <cfRule type="cellIs" dxfId="95" priority="709" stopIfTrue="1" operator="equal">
      <formula>"""CHYBA"""</formula>
    </cfRule>
  </conditionalFormatting>
  <conditionalFormatting sqref="I79">
    <cfRule type="containsText" dxfId="94" priority="1" operator="containsText" text="Někteří zaměstnanci splnili standard.">
      <formula>NOT(ISERROR(SEARCH("Někteří zaměstnanci splnili standard.",I79)))</formula>
    </cfRule>
    <cfRule type="containsText" dxfId="93" priority="2" operator="containsText" text="Musí mít někdo splněno.">
      <formula>NOT(ISERROR(SEARCH("Musí mít někdo splněno.",I79)))</formula>
    </cfRule>
  </conditionalFormatting>
  <conditionalFormatting sqref="I80">
    <cfRule type="containsText" dxfId="92" priority="20" operator="containsText" text="Vyplňte počet akcí">
      <formula>NOT(ISERROR(SEARCH("Vyplňte počet akcí",I80)))</formula>
    </cfRule>
    <cfRule type="colorScale" priority="194">
      <colorScale>
        <cfvo type="formula" val="&quot;CHYBA&quot;"/>
        <cfvo type="formula" val="&quot;CHYBA&quot;"/>
        <color rgb="FFFF0000"/>
        <color rgb="FFFFEF9C"/>
      </colorScale>
    </cfRule>
    <cfRule type="colorScale" priority="195">
      <colorScale>
        <cfvo type="min"/>
        <cfvo type="percentile" val="50"/>
        <cfvo type="max"/>
        <color rgb="FFF8696B"/>
        <color rgb="FFFFEB84"/>
        <color rgb="FF63BE7B"/>
      </colorScale>
    </cfRule>
    <cfRule type="cellIs" dxfId="91" priority="196" stopIfTrue="1" operator="equal">
      <formula>"""CHYBA"""</formula>
    </cfRule>
  </conditionalFormatting>
  <conditionalFormatting sqref="I81">
    <cfRule type="containsText" dxfId="90" priority="12" operator="containsText" text="Vyplněny online návštěvy v 0512">
      <formula>NOT(ISERROR(SEARCH("Vyplněny online návštěvy v 0512",I81)))</formula>
    </cfRule>
    <cfRule type="containsText" dxfId="89" priority="23" operator="containsText" text="Vyplněny online návštěvy v 0515">
      <formula>NOT(ISERROR(SEARCH("Vyplněny online návštěvy v 0515",I81)))</formula>
    </cfRule>
    <cfRule type="containsText" dxfId="88" priority="36" operator="containsText" text="Vyplněny návštěvy v 0515">
      <formula>NOT(ISERROR(SEARCH("Vyplněny návštěvy v 0515",I81)))</formula>
    </cfRule>
    <cfRule type="containsText" dxfId="87" priority="37" operator="containsText" text="Chybí hodnota v 0416">
      <formula>NOT(ISERROR(SEARCH("Chybí hodnota v 0416",I81)))</formula>
    </cfRule>
  </conditionalFormatting>
  <conditionalFormatting sqref="I82">
    <cfRule type="containsText" dxfId="86" priority="19" operator="containsText" text="Vyplňte počet akcí">
      <formula>NOT(ISERROR(SEARCH("Vyplňte počet akcí",I82)))</formula>
    </cfRule>
    <cfRule type="colorScale" priority="187">
      <colorScale>
        <cfvo type="formula" val="&quot;CHYBA&quot;"/>
        <cfvo type="formula" val="&quot;CHYBA&quot;"/>
        <color rgb="FFFF0000"/>
        <color rgb="FFFFEF9C"/>
      </colorScale>
    </cfRule>
    <cfRule type="colorScale" priority="188">
      <colorScale>
        <cfvo type="min"/>
        <cfvo type="percentile" val="50"/>
        <cfvo type="max"/>
        <color rgb="FFF8696B"/>
        <color rgb="FFFFEB84"/>
        <color rgb="FF63BE7B"/>
      </colorScale>
    </cfRule>
    <cfRule type="cellIs" dxfId="85" priority="189" stopIfTrue="1" operator="equal">
      <formula>"""CHYBA"""</formula>
    </cfRule>
  </conditionalFormatting>
  <conditionalFormatting sqref="I83">
    <cfRule type="containsText" dxfId="84" priority="11" operator="containsText" text="Vyplněny online návštěvy v 0513">
      <formula>NOT(ISERROR(SEARCH("Vyplněny online návštěvy v 0513",I83)))</formula>
    </cfRule>
    <cfRule type="containsText" dxfId="83" priority="21" operator="containsText" text="Vyplněny online návštěvy v 0516">
      <formula>NOT(ISERROR(SEARCH("Vyplněny online návštěvy v 0516",I83)))</formula>
    </cfRule>
    <cfRule type="containsText" dxfId="82" priority="22" operator="containsText" text="Vyplněny online návštěvy v 0515">
      <formula>NOT(ISERROR(SEARCH("Vyplněny online návštěvy v 0515",I83)))</formula>
    </cfRule>
    <cfRule type="containsText" dxfId="81" priority="33" operator="containsText" text="Vyplněny návštěvy v 0516">
      <formula>NOT(ISERROR(SEARCH("Vyplněny návštěvy v 0516",I83)))</formula>
    </cfRule>
    <cfRule type="containsText" dxfId="80" priority="34" operator="containsText" text="Vyplněny návštěvy v 0515">
      <formula>NOT(ISERROR(SEARCH("Vyplněny návštěvy v 0515",I83)))</formula>
    </cfRule>
    <cfRule type="containsText" dxfId="79" priority="35" operator="containsText" text="Chybí hodnota v 0416">
      <formula>NOT(ISERROR(SEARCH("Chybí hodnota v 0416",I83)))</formula>
    </cfRule>
  </conditionalFormatting>
  <conditionalFormatting sqref="I84">
    <cfRule type="containsText" dxfId="78" priority="10" operator="containsText" text="Ř. 0412 je větší 0410">
      <formula>NOT(ISERROR(SEARCH("Ř. 0412 je větší 0410",I84)))</formula>
    </cfRule>
    <cfRule type="containsText" dxfId="77" priority="754" operator="containsText" text="0419 je větší 0417">
      <formula>NOT(ISERROR(SEARCH("0419 je větší 0417",I84)))</formula>
    </cfRule>
    <cfRule type="colorScale" priority="755">
      <colorScale>
        <cfvo type="min"/>
        <cfvo type="percentile" val="50"/>
        <cfvo type="max"/>
        <color rgb="FF63BE7B"/>
        <color rgb="FFFFEB84"/>
        <color rgb="FFF8696B"/>
      </colorScale>
    </cfRule>
    <cfRule type="containsText" dxfId="76" priority="756" operator="containsText" text="0115 je větší 0102">
      <formula>NOT(ISERROR(SEARCH("0115 je větší 0102",I84)))</formula>
    </cfRule>
    <cfRule type="containsText" dxfId="75" priority="757" operator="containsText" text="Chybí akce">
      <formula>NOT(ISERROR(SEARCH("Chybí akce",I84)))</formula>
    </cfRule>
    <cfRule type="containsText" dxfId="74" priority="758" operator="containsText" text="Chybí odpisy">
      <formula>NOT(ISERROR(SEARCH("Chybí odpisy",I84)))</formula>
    </cfRule>
    <cfRule type="containsText" dxfId="73" priority="759" operator="containsText" text="CHYBA">
      <formula>NOT(ISERROR(SEARCH("CHYBA",I84)))</formula>
    </cfRule>
    <cfRule type="colorScale" priority="760">
      <colorScale>
        <cfvo type="formula" val="&quot;CHYBA&quot;"/>
        <cfvo type="formula" val="&quot;CHYBA&quot;"/>
        <color rgb="FFFF0000"/>
        <color rgb="FFFFEF9C"/>
      </colorScale>
    </cfRule>
    <cfRule type="cellIs" dxfId="72" priority="761" stopIfTrue="1" operator="equal">
      <formula>"""CHYBA"""</formula>
    </cfRule>
  </conditionalFormatting>
  <conditionalFormatting sqref="I86">
    <cfRule type="containsText" dxfId="71" priority="765" operator="containsText" text="Chybí tituly">
      <formula>NOT(ISERROR(SEARCH("Chybí tituly",I86)))</formula>
    </cfRule>
    <cfRule type="containsText" dxfId="70" priority="766" operator="containsText" text="0419 je větší 0417">
      <formula>NOT(ISERROR(SEARCH("0419 je větší 0417",I86)))</formula>
    </cfRule>
    <cfRule type="containsText" dxfId="69" priority="767" operator="containsText" text="0418 je větší 0417">
      <formula>NOT(ISERROR(SEARCH("0418 je větší 0417",I86)))</formula>
    </cfRule>
    <cfRule type="containsText" dxfId="68" priority="768" operator="containsText" text="0416 je větší 0415">
      <formula>NOT(ISERROR(SEARCH("0416 je větší 0415",I86)))</formula>
    </cfRule>
    <cfRule type="containsText" dxfId="67" priority="769" operator="containsText" text="0414 je větší 0412">
      <formula>NOT(ISERROR(SEARCH("0414 je větší 0412",I86)))</formula>
    </cfRule>
    <cfRule type="containsText" dxfId="66" priority="770" operator="containsText" text="0408 je větší 0407">
      <formula>NOT(ISERROR(SEARCH("0408 je větší 0407",I86)))</formula>
    </cfRule>
    <cfRule type="containsText" dxfId="65" priority="771" operator="containsText" text="0406 je větší 0405">
      <formula>NOT(ISERROR(SEARCH("0406 je větší 0405",I86)))</formula>
    </cfRule>
    <cfRule type="containsText" dxfId="64" priority="772" operator="containsText" text="0404 je větší 0403">
      <formula>NOT(ISERROR(SEARCH("0404 je větší 0403",I86)))</formula>
    </cfRule>
    <cfRule type="containsText" dxfId="63" priority="773" operator="containsText" text="0402 je větší 0401">
      <formula>NOT(ISERROR(SEARCH("0402 je větší 0401",I86)))</formula>
    </cfRule>
    <cfRule type="containsText" dxfId="62" priority="774" operator="containsText" text="0316 je větší 0301">
      <formula>NOT(ISERROR(SEARCH("0316 je větší 0301",I86)))</formula>
    </cfRule>
    <cfRule type="containsText" dxfId="61" priority="775" operator="containsText" text="0202 je větší 0201">
      <formula>NOT(ISERROR(SEARCH("0202 je větší 0201",I86)))</formula>
    </cfRule>
    <cfRule type="containsText" dxfId="60" priority="776" operator="containsText" text="0115 je větší 0102">
      <formula>NOT(ISERROR(SEARCH("0115 je větší 0102",I86)))</formula>
    </cfRule>
    <cfRule type="colorScale" priority="777">
      <colorScale>
        <cfvo type="min"/>
        <cfvo type="percentile" val="50"/>
        <cfvo type="max"/>
        <color rgb="FF63BE7B"/>
        <color rgb="FFFFEB84"/>
        <color rgb="FFF8696B"/>
      </colorScale>
    </cfRule>
    <cfRule type="containsText" dxfId="59" priority="778" operator="containsText" text="0115 je větší 0102">
      <formula>NOT(ISERROR(SEARCH("0115 je větší 0102",I86)))</formula>
    </cfRule>
    <cfRule type="containsText" dxfId="58" priority="779" operator="containsText" text="Chybí akce">
      <formula>NOT(ISERROR(SEARCH("Chybí akce",I86)))</formula>
    </cfRule>
    <cfRule type="containsText" dxfId="57" priority="780" operator="containsText" text="Chybí odpisy">
      <formula>NOT(ISERROR(SEARCH("Chybí odpisy",I86)))</formula>
    </cfRule>
    <cfRule type="containsText" dxfId="56" priority="781" operator="containsText" text="CHYBA">
      <formula>NOT(ISERROR(SEARCH("CHYBA",I86)))</formula>
    </cfRule>
    <cfRule type="colorScale" priority="782">
      <colorScale>
        <cfvo type="formula" val="&quot;CHYBA&quot;"/>
        <cfvo type="formula" val="&quot;CHYBA&quot;"/>
        <color rgb="FFFF0000"/>
        <color rgb="FFFFEF9C"/>
      </colorScale>
    </cfRule>
    <cfRule type="cellIs" dxfId="55" priority="783" stopIfTrue="1" operator="equal">
      <formula>"""CHYBA"""</formula>
    </cfRule>
  </conditionalFormatting>
  <conditionalFormatting sqref="I88">
    <cfRule type="containsText" dxfId="54" priority="784" operator="containsText" text="Chybí tituly">
      <formula>NOT(ISERROR(SEARCH("Chybí tituly",I88)))</formula>
    </cfRule>
    <cfRule type="containsText" dxfId="53" priority="785" operator="containsText" text="0419 je větší 0417">
      <formula>NOT(ISERROR(SEARCH("0419 je větší 0417",I88)))</formula>
    </cfRule>
    <cfRule type="containsText" dxfId="52" priority="786" operator="containsText" text="0418 je větší 0417">
      <formula>NOT(ISERROR(SEARCH("0418 je větší 0417",I88)))</formula>
    </cfRule>
    <cfRule type="containsText" dxfId="51" priority="787" operator="containsText" text="0416 je větší 0415">
      <formula>NOT(ISERROR(SEARCH("0416 je větší 0415",I88)))</formula>
    </cfRule>
    <cfRule type="containsText" dxfId="50" priority="788" operator="containsText" text="0414 je větší 0412">
      <formula>NOT(ISERROR(SEARCH("0414 je větší 0412",I88)))</formula>
    </cfRule>
    <cfRule type="containsText" dxfId="49" priority="789" operator="containsText" text="0408 je větší 0407">
      <formula>NOT(ISERROR(SEARCH("0408 je větší 0407",I88)))</formula>
    </cfRule>
    <cfRule type="containsText" dxfId="48" priority="790" operator="containsText" text="0406 je větší 0405">
      <formula>NOT(ISERROR(SEARCH("0406 je větší 0405",I88)))</formula>
    </cfRule>
    <cfRule type="containsText" dxfId="47" priority="791" operator="containsText" text="0404 je větší 0403">
      <formula>NOT(ISERROR(SEARCH("0404 je větší 0403",I88)))</formula>
    </cfRule>
    <cfRule type="containsText" dxfId="46" priority="792" operator="containsText" text="0402 je větší 0401">
      <formula>NOT(ISERROR(SEARCH("0402 je větší 0401",I88)))</formula>
    </cfRule>
    <cfRule type="containsText" dxfId="45" priority="793" operator="containsText" text="0316 je větší 0301">
      <formula>NOT(ISERROR(SEARCH("0316 je větší 0301",I88)))</formula>
    </cfRule>
    <cfRule type="containsText" dxfId="44" priority="794" operator="containsText" text="0202 je větší 0201">
      <formula>NOT(ISERROR(SEARCH("0202 je větší 0201",I88)))</formula>
    </cfRule>
    <cfRule type="containsText" dxfId="43" priority="795" operator="containsText" text="0115 je větší 0102">
      <formula>NOT(ISERROR(SEARCH("0115 je větší 0102",I88)))</formula>
    </cfRule>
    <cfRule type="colorScale" priority="796">
      <colorScale>
        <cfvo type="min"/>
        <cfvo type="percentile" val="50"/>
        <cfvo type="max"/>
        <color rgb="FF63BE7B"/>
        <color rgb="FFFFEB84"/>
        <color rgb="FFF8696B"/>
      </colorScale>
    </cfRule>
    <cfRule type="containsText" dxfId="42" priority="797" operator="containsText" text="0115 je větší 0102">
      <formula>NOT(ISERROR(SEARCH("0115 je větší 0102",I88)))</formula>
    </cfRule>
    <cfRule type="containsText" dxfId="41" priority="798" operator="containsText" text="Chybí akce">
      <formula>NOT(ISERROR(SEARCH("Chybí akce",I88)))</formula>
    </cfRule>
    <cfRule type="containsText" dxfId="40" priority="799" operator="containsText" text="Chybí odpisy">
      <formula>NOT(ISERROR(SEARCH("Chybí odpisy",I88)))</formula>
    </cfRule>
    <cfRule type="containsText" dxfId="39" priority="800" operator="containsText" text="CHYBA">
      <formula>NOT(ISERROR(SEARCH("CHYBA",I88)))</formula>
    </cfRule>
    <cfRule type="colorScale" priority="801">
      <colorScale>
        <cfvo type="formula" val="&quot;CHYBA&quot;"/>
        <cfvo type="formula" val="&quot;CHYBA&quot;"/>
        <color rgb="FFFF0000"/>
        <color rgb="FFFFEF9C"/>
      </colorScale>
    </cfRule>
    <cfRule type="cellIs" dxfId="38" priority="802" stopIfTrue="1" operator="equal">
      <formula>"""CHYBA"""</formula>
    </cfRule>
  </conditionalFormatting>
  <conditionalFormatting sqref="I100">
    <cfRule type="containsText" dxfId="37" priority="39" operator="containsText" text="Chybí webová stránka.">
      <formula>NOT(ISERROR(SEARCH("Chybí webová stránka.",I100)))</formula>
    </cfRule>
  </conditionalFormatting>
  <conditionalFormatting sqref="I101">
    <cfRule type="containsText" dxfId="36" priority="24" operator="containsText" text="Chybí elektronický katalog.">
      <formula>NOT(ISERROR(SEARCH("Chybí elektronický katalog.",I101)))</formula>
    </cfRule>
  </conditionalFormatting>
  <conditionalFormatting sqref="I111">
    <cfRule type="containsText" dxfId="35" priority="38" operator="containsText" text="Chybí hodnota v 0416">
      <formula>NOT(ISERROR(SEARCH("Chybí hodnota v 0416",I111)))</formula>
    </cfRule>
  </conditionalFormatting>
  <conditionalFormatting sqref="I126">
    <cfRule type="containsText" dxfId="34" priority="9" operator="containsText" text="Chybí počet DPČ, DPP">
      <formula>NOT(ISERROR(SEARCH("Chybí počet DPČ, DPP",I126)))</formula>
    </cfRule>
  </conditionalFormatting>
  <conditionalFormatting sqref="I128">
    <cfRule type="containsText" dxfId="33" priority="8" operator="containsText" text="Chybí počet OSVČ, atd.">
      <formula>NOT(ISERROR(SEARCH("Chybí počet OSVČ, atd.",I128)))</formula>
    </cfRule>
  </conditionalFormatting>
  <conditionalFormatting sqref="I129">
    <cfRule type="containsText" dxfId="32" priority="4" operator="containsText" text="Chybí počet hodin OSCČ, atd.">
      <formula>NOT(ISERROR(SEARCH("Chybí počet hodin OSCČ, atd.",I129)))</formula>
    </cfRule>
  </conditionalFormatting>
  <conditionalFormatting sqref="I130">
    <cfRule type="containsText" dxfId="31" priority="32" operator="containsText" text="Chybí dobrovolní pracovníci">
      <formula>NOT(ISERROR(SEARCH("Chybí dobrovolní pracovníci",I130)))</formula>
    </cfRule>
  </conditionalFormatting>
  <conditionalFormatting sqref="I131">
    <cfRule type="containsText" dxfId="30" priority="3" operator="containsText" text="Chybí počet hodin dobrovolníků">
      <formula>NOT(ISERROR(SEARCH("Chybí počet hodin dobrovolníků",I131)))</formula>
    </cfRule>
  </conditionalFormatting>
  <conditionalFormatting sqref="I170">
    <cfRule type="containsText" dxfId="29" priority="806" operator="containsText" text="Chybí odpisy">
      <formula>NOT(ISERROR(SEARCH("Chybí odpisy",I170)))</formula>
    </cfRule>
    <cfRule type="containsText" dxfId="28" priority="807" operator="containsText" text="CHYBA">
      <formula>NOT(ISERROR(SEARCH("CHYBA",I170)))</formula>
    </cfRule>
    <cfRule type="colorScale" priority="808">
      <colorScale>
        <cfvo type="formula" val="&quot;CHYBA&quot;"/>
        <cfvo type="formula" val="&quot;CHYBA&quot;"/>
        <color rgb="FFFF0000"/>
        <color rgb="FFFFEF9C"/>
      </colorScale>
    </cfRule>
    <cfRule type="colorScale" priority="809">
      <colorScale>
        <cfvo type="min"/>
        <cfvo type="percentile" val="50"/>
        <cfvo type="max"/>
        <color rgb="FFF8696B"/>
        <color rgb="FFFFEB84"/>
        <color rgb="FF63BE7B"/>
      </colorScale>
    </cfRule>
    <cfRule type="cellIs" dxfId="27" priority="810" stopIfTrue="1" operator="equal">
      <formula>"""CHYBA"""</formula>
    </cfRule>
  </conditionalFormatting>
  <conditionalFormatting sqref="I172">
    <cfRule type="colorScale" priority="811">
      <colorScale>
        <cfvo type="formula" val="&quot;CHYBA&quot;"/>
        <cfvo type="formula" val="&quot;CHYBA&quot;"/>
        <color rgb="FFFF0000"/>
        <color rgb="FFFFEF9C"/>
      </colorScale>
    </cfRule>
    <cfRule type="colorScale" priority="812">
      <colorScale>
        <cfvo type="min"/>
        <cfvo type="percentile" val="50"/>
        <cfvo type="max"/>
        <color rgb="FFF8696B"/>
        <color rgb="FFFFEB84"/>
        <color rgb="FF63BE7B"/>
      </colorScale>
    </cfRule>
    <cfRule type="cellIs" dxfId="26" priority="813" stopIfTrue="1" operator="equal">
      <formula>"""CHYBA"""</formula>
    </cfRule>
  </conditionalFormatting>
  <conditionalFormatting sqref="I172:I173">
    <cfRule type="containsText" dxfId="25" priority="495" operator="containsText" text="Chybí výdaje HČ">
      <formula>NOT(ISERROR(SEARCH("Chybí výdaje HČ",I172)))</formula>
    </cfRule>
  </conditionalFormatting>
  <conditionalFormatting sqref="I172:I174">
    <cfRule type="containsText" dxfId="24" priority="496" operator="containsText" text="Chybí odpisy">
      <formula>NOT(ISERROR(SEARCH("Chybí odpisy",I172)))</formula>
    </cfRule>
    <cfRule type="containsText" dxfId="23" priority="497" operator="containsText" text="CHYBA">
      <formula>NOT(ISERROR(SEARCH("CHYBA",I172)))</formula>
    </cfRule>
  </conditionalFormatting>
  <conditionalFormatting sqref="I173">
    <cfRule type="colorScale" priority="817">
      <colorScale>
        <cfvo type="formula" val="&quot;CHYBA&quot;"/>
        <cfvo type="formula" val="&quot;CHYBA&quot;"/>
        <color rgb="FFFF0000"/>
        <color rgb="FFFFEF9C"/>
      </colorScale>
    </cfRule>
    <cfRule type="colorScale" priority="818">
      <colorScale>
        <cfvo type="min"/>
        <cfvo type="percentile" val="50"/>
        <cfvo type="max"/>
        <color rgb="FFF8696B"/>
        <color rgb="FFFFEB84"/>
        <color rgb="FF63BE7B"/>
      </colorScale>
    </cfRule>
    <cfRule type="cellIs" dxfId="22" priority="819" stopIfTrue="1" operator="equal">
      <formula>"""CHYBA"""</formula>
    </cfRule>
  </conditionalFormatting>
  <conditionalFormatting sqref="I174">
    <cfRule type="colorScale" priority="820">
      <colorScale>
        <cfvo type="formula" val="&quot;CHYBA&quot;"/>
        <cfvo type="formula" val="&quot;CHYBA&quot;"/>
        <color rgb="FFFF0000"/>
        <color rgb="FFFFEF9C"/>
      </colorScale>
    </cfRule>
    <cfRule type="colorScale" priority="821">
      <colorScale>
        <cfvo type="min"/>
        <cfvo type="percentile" val="50"/>
        <cfvo type="max"/>
        <color rgb="FFF8696B"/>
        <color rgb="FFFFEB84"/>
        <color rgb="FF63BE7B"/>
      </colorScale>
    </cfRule>
    <cfRule type="cellIs" dxfId="21" priority="822" stopIfTrue="1" operator="equal">
      <formula>"""CHYBA"""</formula>
    </cfRule>
  </conditionalFormatting>
  <conditionalFormatting sqref="J80">
    <cfRule type="colorScale" priority="721">
      <colorScale>
        <cfvo type="min"/>
        <cfvo type="percentile" val="50"/>
        <cfvo type="max"/>
        <color rgb="FF63BE7B"/>
        <color rgb="FFFFEB84"/>
        <color rgb="FFF8696B"/>
      </colorScale>
    </cfRule>
    <cfRule type="containsText" dxfId="20" priority="722" operator="containsText" text="0115 je větší 0102">
      <formula>NOT(ISERROR(SEARCH("0115 je větší 0102",J80)))</formula>
    </cfRule>
    <cfRule type="colorScale" priority="723">
      <colorScale>
        <cfvo type="formula" val="&quot;CHYBA&quot;"/>
        <cfvo type="formula" val="&quot;CHYBA&quot;"/>
        <color rgb="FFFF0000"/>
        <color rgb="FFFFEF9C"/>
      </colorScale>
    </cfRule>
    <cfRule type="cellIs" dxfId="19" priority="724" stopIfTrue="1" operator="equal">
      <formula>"""CHYBA"""</formula>
    </cfRule>
    <cfRule type="colorScale" priority="725">
      <colorScale>
        <cfvo type="formula" val="&quot;CHYBA&quot;"/>
        <cfvo type="formula" val="&quot;CHYBA&quot;"/>
        <color rgb="FFFF0000"/>
        <color rgb="FFFFEF9C"/>
      </colorScale>
    </cfRule>
    <cfRule type="colorScale" priority="726">
      <colorScale>
        <cfvo type="min"/>
        <cfvo type="percentile" val="50"/>
        <cfvo type="max"/>
        <color rgb="FFF8696B"/>
        <color rgb="FFFFEB84"/>
        <color rgb="FF63BE7B"/>
      </colorScale>
    </cfRule>
    <cfRule type="cellIs" dxfId="18" priority="727" stopIfTrue="1" operator="equal">
      <formula>"""CHYBA"""</formula>
    </cfRule>
  </conditionalFormatting>
  <conditionalFormatting sqref="J80:J83 I84">
    <cfRule type="containsText" dxfId="17" priority="84" operator="containsText" text="0416 je větší 0415">
      <formula>NOT(ISERROR(SEARCH("0416 je větší 0415",I80)))</formula>
    </cfRule>
  </conditionalFormatting>
  <conditionalFormatting sqref="J81">
    <cfRule type="colorScale" priority="729">
      <colorScale>
        <cfvo type="min"/>
        <cfvo type="percentile" val="50"/>
        <cfvo type="max"/>
        <color rgb="FF63BE7B"/>
        <color rgb="FFFFEB84"/>
        <color rgb="FFF8696B"/>
      </colorScale>
    </cfRule>
    <cfRule type="containsText" dxfId="16" priority="730" operator="containsText" text="0115 je větší 0102">
      <formula>NOT(ISERROR(SEARCH("0115 je větší 0102",J81)))</formula>
    </cfRule>
    <cfRule type="containsText" dxfId="15" priority="731" operator="containsText" text="Chybí akce">
      <formula>NOT(ISERROR(SEARCH("Chybí akce",J81)))</formula>
    </cfRule>
    <cfRule type="containsText" dxfId="14" priority="732" operator="containsText" text="Chybí odpisy">
      <formula>NOT(ISERROR(SEARCH("Chybí odpisy",J81)))</formula>
    </cfRule>
    <cfRule type="containsText" dxfId="13" priority="733" operator="containsText" text="CHYBA">
      <formula>NOT(ISERROR(SEARCH("CHYBA",J81)))</formula>
    </cfRule>
    <cfRule type="colorScale" priority="734">
      <colorScale>
        <cfvo type="formula" val="&quot;CHYBA&quot;"/>
        <cfvo type="formula" val="&quot;CHYBA&quot;"/>
        <color rgb="FFFF0000"/>
        <color rgb="FFFFEF9C"/>
      </colorScale>
    </cfRule>
    <cfRule type="cellIs" dxfId="12" priority="735" stopIfTrue="1" operator="equal">
      <formula>"""CHYBA"""</formula>
    </cfRule>
  </conditionalFormatting>
  <conditionalFormatting sqref="J82">
    <cfRule type="colorScale" priority="736">
      <colorScale>
        <cfvo type="min"/>
        <cfvo type="percentile" val="50"/>
        <cfvo type="max"/>
        <color rgb="FF63BE7B"/>
        <color rgb="FFFFEB84"/>
        <color rgb="FFF8696B"/>
      </colorScale>
    </cfRule>
    <cfRule type="containsText" dxfId="11" priority="737" operator="containsText" text="0115 je větší 0102">
      <formula>NOT(ISERROR(SEARCH("0115 je větší 0102",J82)))</formula>
    </cfRule>
    <cfRule type="containsText" dxfId="10" priority="738" operator="containsText" text="Chybí akce">
      <formula>NOT(ISERROR(SEARCH("Chybí akce",J82)))</formula>
    </cfRule>
    <cfRule type="containsText" dxfId="9" priority="739" operator="containsText" text="Chybí odpisy">
      <formula>NOT(ISERROR(SEARCH("Chybí odpisy",J82)))</formula>
    </cfRule>
    <cfRule type="containsText" dxfId="8" priority="740" operator="containsText" text="CHYBA">
      <formula>NOT(ISERROR(SEARCH("CHYBA",J82)))</formula>
    </cfRule>
    <cfRule type="colorScale" priority="741">
      <colorScale>
        <cfvo type="formula" val="&quot;CHYBA&quot;"/>
        <cfvo type="formula" val="&quot;CHYBA&quot;"/>
        <color rgb="FFFF0000"/>
        <color rgb="FFFFEF9C"/>
      </colorScale>
    </cfRule>
    <cfRule type="cellIs" dxfId="7" priority="742" stopIfTrue="1" operator="equal">
      <formula>"""CHYBA"""</formula>
    </cfRule>
    <cfRule type="colorScale" priority="743">
      <colorScale>
        <cfvo type="formula" val="&quot;CHYBA&quot;"/>
        <cfvo type="formula" val="&quot;CHYBA&quot;"/>
        <color rgb="FFFF0000"/>
        <color rgb="FFFFEF9C"/>
      </colorScale>
    </cfRule>
    <cfRule type="colorScale" priority="744">
      <colorScale>
        <cfvo type="min"/>
        <cfvo type="percentile" val="50"/>
        <cfvo type="max"/>
        <color rgb="FFF8696B"/>
        <color rgb="FFFFEB84"/>
        <color rgb="FF63BE7B"/>
      </colorScale>
    </cfRule>
    <cfRule type="cellIs" dxfId="6" priority="745" stopIfTrue="1" operator="equal">
      <formula>"""CHYBA"""</formula>
    </cfRule>
  </conditionalFormatting>
  <conditionalFormatting sqref="J82:J83 I84">
    <cfRule type="containsText" dxfId="5" priority="83" operator="containsText" text="0418 je větší 0417">
      <formula>NOT(ISERROR(SEARCH("0418 je větší 0417",I82)))</formula>
    </cfRule>
  </conditionalFormatting>
  <conditionalFormatting sqref="J83">
    <cfRule type="colorScale" priority="747">
      <colorScale>
        <cfvo type="min"/>
        <cfvo type="percentile" val="50"/>
        <cfvo type="max"/>
        <color rgb="FF63BE7B"/>
        <color rgb="FFFFEB84"/>
        <color rgb="FFF8696B"/>
      </colorScale>
    </cfRule>
    <cfRule type="containsText" dxfId="4" priority="748" operator="containsText" text="0115 je větší 0102">
      <formula>NOT(ISERROR(SEARCH("0115 je větší 0102",J83)))</formula>
    </cfRule>
    <cfRule type="containsText" dxfId="3" priority="749" operator="containsText" text="Chybí akce">
      <formula>NOT(ISERROR(SEARCH("Chybí akce",J83)))</formula>
    </cfRule>
    <cfRule type="containsText" dxfId="2" priority="750" operator="containsText" text="Chybí odpisy">
      <formula>NOT(ISERROR(SEARCH("Chybí odpisy",J83)))</formula>
    </cfRule>
    <cfRule type="containsText" dxfId="1" priority="751" operator="containsText" text="CHYBA">
      <formula>NOT(ISERROR(SEARCH("CHYBA",J83)))</formula>
    </cfRule>
    <cfRule type="colorScale" priority="752">
      <colorScale>
        <cfvo type="formula" val="&quot;CHYBA&quot;"/>
        <cfvo type="formula" val="&quot;CHYBA&quot;"/>
        <color rgb="FFFF0000"/>
        <color rgb="FFFFEF9C"/>
      </colorScale>
    </cfRule>
    <cfRule type="cellIs" dxfId="0" priority="753" stopIfTrue="1" operator="equal">
      <formula>"""CHYBA"""</formula>
    </cfRule>
  </conditionalFormatting>
  <dataValidations xWindow="460" yWindow="346" count="43">
    <dataValidation type="whole" allowBlank="1" showInputMessage="1" showErrorMessage="1" error="Pouze 0 nebo 1." sqref="G100:G101 G93:G94 F10:G10">
      <formula1>0</formula1>
      <formula2>1</formula2>
    </dataValidation>
    <dataValidation type="whole" operator="greaterThanOrEqual" allowBlank="1" showInputMessage="1" showErrorMessage="1" sqref="G153 G33:G34 G73:G76 G12 G18:G31 G130 G52:G67 G78 G172 G146 G160 G174 G42:G47 G85:G92 G104:G106 G109:G110">
      <formula1>0</formula1>
    </dataValidation>
    <dataValidation type="whole" showInputMessage="1" showErrorMessage="1" error="Hodnota je větší než knihovních jednotek celkem" sqref="G32">
      <formula1>0</formula1>
      <formula2>G19</formula2>
    </dataValidation>
    <dataValidation type="whole" showInputMessage="1" showErrorMessage="1" error="Hodnota je větší než registrovaných uživatelů" sqref="G41">
      <formula1>0</formula1>
      <formula2>G39</formula2>
    </dataValidation>
    <dataValidation type="whole" allowBlank="1" showInputMessage="1" showErrorMessage="1" error="Hodnota je větší než fyzické výpůjčky celkem." sqref="G68">
      <formula1>0</formula1>
      <formula2>G53</formula2>
    </dataValidation>
    <dataValidation type="whole" allowBlank="1" showInputMessage="1" showErrorMessage="1" error="Neodpovídá údaji v 0405 nebo 0406." sqref="G79">
      <formula1>IF(G78&gt;G77*47,1,0)</formula1>
      <formula2>IF(G77*48&lt;G78,G77,FLOOR(G78/48,1))</formula2>
    </dataValidation>
    <dataValidation type="whole" operator="greaterThanOrEqual" allowBlank="1" showInputMessage="1" showErrorMessage="1" error="Neodpovídá údaji v 0407." sqref="G77">
      <formula1>G79</formula1>
    </dataValidation>
    <dataValidation type="whole" allowBlank="1" showInputMessage="1" showErrorMessage="1" error="Neodpovídá údaji v 0408." sqref="G81">
      <formula1>0</formula1>
      <formula2>G80</formula2>
    </dataValidation>
    <dataValidation type="whole" operator="greaterThanOrEqual" allowBlank="1" showInputMessage="1" showErrorMessage="1" error="Neodpovídá údaji v 0409." sqref="G80">
      <formula1>G81</formula1>
    </dataValidation>
    <dataValidation type="whole" allowBlank="1" showInputMessage="1" showErrorMessage="1" error="Neodpovídá údaji v 0410." sqref="G83">
      <formula1>0</formula1>
      <formula2>G82</formula2>
    </dataValidation>
    <dataValidation type="whole" operator="greaterThanOrEqual" allowBlank="1" showInputMessage="1" showErrorMessage="1" error="Neodpovídá údaji v 0411." sqref="G82">
      <formula1>G83</formula1>
    </dataValidation>
    <dataValidation type="whole" allowBlank="1" showInputMessage="1" showErrorMessage="1" error="Neodpovídá údaji v 0410." sqref="G84">
      <formula1>0</formula1>
      <formula2>G82</formula2>
    </dataValidation>
    <dataValidation type="whole" allowBlank="1" showInputMessage="1" showErrorMessage="1" error="Chybí webová stránka." sqref="G102">
      <formula1>0</formula1>
      <formula2>IF(G100=0,0,9999999999)</formula2>
    </dataValidation>
    <dataValidation type="whole" operator="greaterThanOrEqual" allowBlank="1" showInputMessage="1" showErrorMessage="1" sqref="G111">
      <formula1>0</formula1>
    </dataValidation>
    <dataValidation type="whole" operator="greaterThanOrEqual" allowBlank="1" showInputMessage="1" showErrorMessage="1" sqref="G112">
      <formula1>0</formula1>
    </dataValidation>
    <dataValidation type="decimal" operator="greaterThanOrEqual" allowBlank="1" showInputMessage="1" showErrorMessage="1" sqref="G170:G171 G161:G164 G138:G141 G175:G176 G147:G150 G144:G145 G168 G118:G126 G128 G95">
      <formula1>0</formula1>
    </dataValidation>
    <dataValidation type="whole" allowBlank="1" showInputMessage="1" showErrorMessage="1" error="Chybí počet dobrovolných pracovníků." sqref="G131">
      <formula1>0</formula1>
      <formula2>IF(G130=0,0,9999999999)</formula2>
    </dataValidation>
    <dataValidation type="decimal" operator="greaterThanOrEqual" allowBlank="1" showInputMessage="1" showErrorMessage="1" error="Neodpovídá údaji v 0702." sqref="G136">
      <formula1>G137</formula1>
    </dataValidation>
    <dataValidation type="decimal" allowBlank="1" showInputMessage="1" showErrorMessage="1" error="Neodpovídá údaji v 0701." sqref="G137">
      <formula1>0</formula1>
      <formula2>G136</formula2>
    </dataValidation>
    <dataValidation type="decimal" operator="greaterThanOrEqual" allowBlank="1" showInputMessage="1" showErrorMessage="1" error="Neodpovídá údaji v 0708." sqref="G142">
      <formula1>G143</formula1>
    </dataValidation>
    <dataValidation type="decimal" allowBlank="1" showInputMessage="1" showErrorMessage="1" error="Neodpovídá údaji v 0707." sqref="G143">
      <formula1>0</formula1>
      <formula2>G142</formula2>
    </dataValidation>
    <dataValidation type="decimal" operator="greaterThanOrEqual" allowBlank="1" showInputMessage="1" showErrorMessage="1" error="Neodpovídá údaji v 0717." sqref="G151">
      <formula1>G152</formula1>
    </dataValidation>
    <dataValidation type="decimal" allowBlank="1" showInputMessage="1" showErrorMessage="1" error="Neodpovídá údaji v 0716." sqref="G152">
      <formula1>0</formula1>
      <formula2>G151</formula2>
    </dataValidation>
    <dataValidation type="decimal" operator="greaterThanOrEqual" allowBlank="1" showInputMessage="1" showErrorMessage="1" error="Neodpovídá údajům v 0802 a 0808." sqref="G158">
      <formula1>G159+G165</formula1>
    </dataValidation>
    <dataValidation type="decimal" allowBlank="1" showInputMessage="1" showErrorMessage="1" error="Neodpovídá údajům v 0801 a 0808." sqref="G159">
      <formula1>0</formula1>
      <formula2>G158-G165</formula2>
    </dataValidation>
    <dataValidation type="decimal" allowBlank="1" showInputMessage="1" showErrorMessage="1" error="Neodpovídá údajům v 0801 a 0802 nebo 0809 a 0810." sqref="G165">
      <formula1>G166+G167</formula1>
      <formula2>G158-G159</formula2>
    </dataValidation>
    <dataValidation type="decimal" allowBlank="1" showInputMessage="1" showErrorMessage="1" error="Neodpovídá údajům v 0808 a 0810." sqref="G166">
      <formula1>0</formula1>
      <formula2>G165-G167</formula2>
    </dataValidation>
    <dataValidation type="decimal" allowBlank="1" showInputMessage="1" showErrorMessage="1" error="Neodpovídá údajům v 0808 a 0809." sqref="G167">
      <formula1>0</formula1>
      <formula2>G165-G166</formula2>
    </dataValidation>
    <dataValidation type="decimal" allowBlank="1" showInputMessage="1" showErrorMessage="1" error="Neodpovídá údaji v 0815." sqref="G173">
      <formula1>0</formula1>
      <formula2>G172</formula2>
    </dataValidation>
    <dataValidation type="whole" operator="lessThanOrEqual" allowBlank="1" showInputMessage="1" showErrorMessage="1" error="Více pojízdných poboček než celkem." sqref="G13">
      <formula1>G12</formula1>
    </dataValidation>
    <dataValidation type="whole" operator="greaterThanOrEqual" allowBlank="1" showInputMessage="1" showErrorMessage="1" error="Požadavků je méně než kladně vyřízených" sqref="H75">
      <formula1>G76</formula1>
    </dataValidation>
    <dataValidation type="whole" operator="greaterThanOrEqual" allowBlank="1" showInputMessage="1" showErrorMessage="1" error="Řádek 0202 je větší než zadávaná hodnota." sqref="G39">
      <formula1>G41</formula1>
    </dataValidation>
    <dataValidation type="whole" allowBlank="1" showInputMessage="1" showErrorMessage="1" error="Chybí elektronický katalog." sqref="G103">
      <formula1>0</formula1>
      <formula2>IF(G101=0,0,9999999999)</formula2>
    </dataValidation>
    <dataValidation type="whole" allowBlank="1" showInputMessage="1" showErrorMessage="1" error="Zadejte evidenční číslo knihovny bez / a roku registrace." sqref="F5:G5">
      <formula1>1</formula1>
      <formula2>9999</formula2>
    </dataValidation>
    <dataValidation type="list" allowBlank="1" showInputMessage="1" showErrorMessage="1" promptTitle="Kraj" prompt="Kraj vyberte ze seznamu." sqref="I10">
      <formula1>$K$11:$K$24</formula1>
    </dataValidation>
    <dataValidation type="list" allowBlank="1" showInputMessage="1" showErrorMessage="1" promptTitle="Právní forma ZJ" prompt="Právní formu ZJ vyberte ze seznamu." sqref="I3">
      <formula1>$K$26:$K$34</formula1>
    </dataValidation>
    <dataValidation operator="greaterThanOrEqual" allowBlank="1" showInputMessage="1" showErrorMessage="1" sqref="G169"/>
    <dataValidation type="list" allowBlank="1" showInputMessage="1" showErrorMessage="1" error="Vyberte typ knihovny." promptTitle="Typ knihovny" prompt="Vyberte typ knihovny." sqref="F3">
      <formula1>$K$3:$K$7</formula1>
    </dataValidation>
    <dataValidation type="whole" showInputMessage="1" showErrorMessage="1" error="Hodnota je větší než registrovaných uživatelů" sqref="G40">
      <formula1>0</formula1>
      <formula2>G39</formula2>
    </dataValidation>
    <dataValidation type="whole" allowBlank="1" showInputMessage="1" showErrorMessage="1" error="Chybí počet DPČ, DPP." sqref="G127">
      <formula1>0</formula1>
      <formula2>IF(G126=0,0,9999999999)</formula2>
    </dataValidation>
    <dataValidation type="whole" allowBlank="1" showInputMessage="1" showErrorMessage="1" error="Chybí počet OSVČ, atd." sqref="G129">
      <formula1>0</formula1>
      <formula2>IF(G128=0,0,9999999999)</formula2>
    </dataValidation>
    <dataValidation type="whole" operator="greaterThanOrEqual" allowBlank="1" showInputMessage="1" showErrorMessage="1" error="Neodpovídá údaji v 0509." sqref="G107">
      <formula1>G108</formula1>
    </dataValidation>
    <dataValidation type="whole" allowBlank="1" showInputMessage="1" showErrorMessage="1" error="Neodpovídá údaji v 0508." sqref="G108">
      <formula1>0</formula1>
      <formula2>G107</formula2>
    </dataValidation>
  </dataValidations>
  <hyperlinks>
    <hyperlink ref="C9" r:id="rId1"/>
  </hyperlinks>
  <pageMargins left="0.23622047244094491" right="3.937007874015748E-2" top="0.35433070866141736" bottom="0.15748031496062992" header="0.11811023622047245" footer="0.11811023622047245"/>
  <pageSetup paperSize="9" scale="95" orientation="portrait" r:id="rId2"/>
  <rowBreaks count="5" manualBreakCount="5">
    <brk id="35" max="8" man="1"/>
    <brk id="69" max="16383" man="1"/>
    <brk id="96" max="8" man="1"/>
    <brk id="132" max="16383" man="1"/>
    <brk id="154" max="8" man="1"/>
  </rowBreaks>
  <colBreaks count="1" manualBreakCount="1">
    <brk id="7" max="190" man="1"/>
  </colBreaks>
  <ignoredErrors>
    <ignoredError sqref="G53 G118 G172 G153 G160 G19" formulaRange="1"/>
    <ignoredError sqref="F12:F13 F18:F27 F52:F68 F39 F29:F34" numberStoredAsText="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2"/>
  <sheetViews>
    <sheetView showGridLines="0" zoomScale="130" zoomScaleNormal="130" workbookViewId="0">
      <selection activeCell="A6" sqref="A6:AH6"/>
    </sheetView>
  </sheetViews>
  <sheetFormatPr defaultRowHeight="15" x14ac:dyDescent="0.25"/>
  <cols>
    <col min="1" max="1" width="3.5703125" style="6" customWidth="1"/>
    <col min="2" max="2" width="3.28515625" style="6" customWidth="1"/>
    <col min="3" max="3" width="5.28515625" style="6" customWidth="1"/>
    <col min="4" max="4" width="5.7109375" style="6" customWidth="1"/>
    <col min="5" max="5" width="5.28515625" style="6" customWidth="1"/>
    <col min="6" max="6" width="3.7109375" style="6" customWidth="1"/>
    <col min="7" max="7" width="3.140625" style="6" customWidth="1"/>
    <col min="8" max="8" width="5.5703125" style="6" customWidth="1"/>
    <col min="9" max="9" width="0.85546875" style="6" customWidth="1"/>
    <col min="10" max="10" width="3.140625" style="6" customWidth="1"/>
    <col min="11" max="11" width="1.5703125" style="6" customWidth="1"/>
    <col min="12" max="14" width="3" style="6" customWidth="1"/>
    <col min="15" max="15" width="2.7109375" style="6" customWidth="1"/>
    <col min="16" max="16" width="1.42578125" style="6" customWidth="1"/>
    <col min="17" max="17" width="2.28515625" style="6" customWidth="1"/>
    <col min="18" max="18" width="2.140625" style="6" customWidth="1"/>
    <col min="19" max="19" width="2.5703125" style="6" customWidth="1"/>
    <col min="20" max="20" width="1.7109375" style="6" customWidth="1"/>
    <col min="21" max="21" width="2" style="6" customWidth="1"/>
    <col min="22" max="22" width="2.5703125" style="6" customWidth="1"/>
    <col min="23" max="23" width="3.85546875" style="6" customWidth="1"/>
    <col min="24" max="24" width="4.42578125" style="6" customWidth="1"/>
    <col min="25" max="25" width="13.42578125" style="6" customWidth="1"/>
    <col min="26" max="26" width="1.7109375" style="6" customWidth="1"/>
    <col min="27" max="27" width="1.85546875" style="6" customWidth="1"/>
    <col min="28" max="28" width="2.28515625" style="6" customWidth="1"/>
    <col min="29" max="29" width="0.7109375" style="6" customWidth="1"/>
    <col min="30" max="30" width="1.7109375" style="6" customWidth="1"/>
    <col min="31" max="31" width="1.140625" style="6" customWidth="1"/>
    <col min="32" max="32" width="2" style="6" customWidth="1"/>
    <col min="33" max="33" width="3.140625" style="6" customWidth="1"/>
    <col min="34" max="34" width="5" style="6" customWidth="1"/>
    <col min="35" max="16384" width="9.140625" style="6"/>
  </cols>
  <sheetData>
    <row r="1" spans="1:35" ht="12" customHeight="1" x14ac:dyDescent="0.25">
      <c r="A1" s="1045" t="s">
        <v>237</v>
      </c>
      <c r="B1" s="1046"/>
      <c r="C1" s="1046"/>
      <c r="D1" s="1046"/>
      <c r="E1" s="1046"/>
      <c r="F1" s="1046"/>
      <c r="G1" s="1046"/>
      <c r="H1" s="1046"/>
      <c r="I1" s="1046"/>
      <c r="J1" s="1046"/>
      <c r="K1" s="1046"/>
      <c r="L1" s="1047"/>
      <c r="M1" s="1048" t="s">
        <v>238</v>
      </c>
      <c r="N1" s="1049"/>
      <c r="O1" s="1049"/>
      <c r="P1" s="1049"/>
      <c r="Q1" s="1049"/>
      <c r="R1" s="1049"/>
      <c r="S1" s="1049"/>
      <c r="T1" s="1049"/>
      <c r="U1" s="1049"/>
      <c r="V1" s="1049"/>
      <c r="W1" s="1049"/>
      <c r="X1" s="1049"/>
      <c r="Y1" s="1050" t="s">
        <v>239</v>
      </c>
      <c r="Z1" s="1051"/>
      <c r="AA1" s="1051"/>
      <c r="AB1" s="1051"/>
      <c r="AC1" s="1051"/>
      <c r="AD1" s="1051"/>
      <c r="AE1" s="1051"/>
      <c r="AF1" s="1051"/>
      <c r="AG1" s="1051"/>
      <c r="AH1" s="1052"/>
      <c r="AI1" s="5"/>
    </row>
    <row r="2" spans="1:35" ht="10.5" customHeight="1" thickBot="1" x14ac:dyDescent="0.3">
      <c r="A2" s="1056" t="s">
        <v>240</v>
      </c>
      <c r="B2" s="1057"/>
      <c r="C2" s="1057"/>
      <c r="D2" s="1057"/>
      <c r="E2" s="1057"/>
      <c r="F2" s="1057"/>
      <c r="G2" s="1057"/>
      <c r="H2" s="1057"/>
      <c r="I2" s="1057"/>
      <c r="J2" s="1057"/>
      <c r="K2" s="1057"/>
      <c r="L2" s="1058"/>
      <c r="M2" s="1048"/>
      <c r="N2" s="1049"/>
      <c r="O2" s="1049"/>
      <c r="P2" s="1049"/>
      <c r="Q2" s="1049"/>
      <c r="R2" s="1049"/>
      <c r="S2" s="1049"/>
      <c r="T2" s="1049"/>
      <c r="U2" s="1049"/>
      <c r="V2" s="1049"/>
      <c r="W2" s="1049"/>
      <c r="X2" s="1049"/>
      <c r="Y2" s="1053"/>
      <c r="Z2" s="1054"/>
      <c r="AA2" s="1054"/>
      <c r="AB2" s="1054"/>
      <c r="AC2" s="1054"/>
      <c r="AD2" s="1054"/>
      <c r="AE2" s="1054"/>
      <c r="AF2" s="1054"/>
      <c r="AG2" s="1054"/>
      <c r="AH2" s="1055"/>
    </row>
    <row r="3" spans="1:35" ht="10.5" customHeight="1" thickBot="1" x14ac:dyDescent="0.3">
      <c r="A3" s="1059" t="s">
        <v>435</v>
      </c>
      <c r="B3" s="1060"/>
      <c r="C3" s="1060"/>
      <c r="D3" s="1060"/>
      <c r="E3" s="1060"/>
      <c r="F3" s="1060"/>
      <c r="G3" s="1060"/>
      <c r="H3" s="1060"/>
      <c r="I3" s="1060"/>
      <c r="J3" s="1060"/>
      <c r="K3" s="1060"/>
      <c r="L3" s="1061"/>
      <c r="M3" s="1048"/>
      <c r="N3" s="1049"/>
      <c r="O3" s="1049"/>
      <c r="P3" s="1049"/>
      <c r="Q3" s="1049"/>
      <c r="R3" s="1049"/>
      <c r="S3" s="1049"/>
      <c r="T3" s="1049"/>
      <c r="U3" s="1049"/>
      <c r="V3" s="1049"/>
      <c r="W3" s="1049"/>
      <c r="X3" s="1049"/>
      <c r="Y3" s="7" t="s">
        <v>241</v>
      </c>
      <c r="Z3" s="8"/>
      <c r="AA3" s="9"/>
      <c r="AB3" s="9"/>
      <c r="AC3" s="9"/>
      <c r="AD3" s="10"/>
      <c r="AE3" s="10"/>
      <c r="AF3" s="147"/>
      <c r="AG3" s="147"/>
      <c r="AH3" s="147"/>
      <c r="AI3" s="11"/>
    </row>
    <row r="4" spans="1:35" ht="9.75" customHeight="1" x14ac:dyDescent="0.25">
      <c r="A4" s="1062"/>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7" t="s">
        <v>480</v>
      </c>
      <c r="Z4" s="8"/>
      <c r="AA4" s="9"/>
      <c r="AB4" s="9"/>
      <c r="AC4" s="9"/>
      <c r="AD4" s="10"/>
      <c r="AE4" s="10"/>
      <c r="AF4" s="147"/>
      <c r="AG4" s="1063"/>
      <c r="AH4" s="1063"/>
      <c r="AI4" s="11"/>
    </row>
    <row r="5" spans="1:35" ht="18.75" customHeight="1" x14ac:dyDescent="0.25">
      <c r="A5" s="1043" t="s">
        <v>242</v>
      </c>
      <c r="B5" s="1043"/>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c r="AE5" s="1043"/>
      <c r="AF5" s="1043"/>
      <c r="AG5" s="1043"/>
      <c r="AH5" s="1043"/>
    </row>
    <row r="6" spans="1:35" ht="26.25" customHeight="1" x14ac:dyDescent="0.25">
      <c r="A6" s="1044" t="s">
        <v>436</v>
      </c>
      <c r="B6" s="1044"/>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row>
    <row r="7" spans="1:35" s="74" customFormat="1" ht="10.5" customHeight="1" x14ac:dyDescent="0.25">
      <c r="A7" s="1064" t="s">
        <v>437</v>
      </c>
      <c r="B7" s="1064"/>
      <c r="C7" s="1064"/>
      <c r="D7" s="1064"/>
      <c r="E7" s="1064"/>
      <c r="F7" s="1064"/>
      <c r="G7" s="1064"/>
      <c r="H7" s="1064"/>
      <c r="I7" s="1064"/>
      <c r="J7" s="1064"/>
      <c r="K7" s="1064"/>
      <c r="L7" s="1064"/>
      <c r="M7" s="1064"/>
      <c r="N7" s="1064"/>
      <c r="O7" s="1064"/>
      <c r="P7" s="1064"/>
      <c r="Q7" s="1064"/>
      <c r="R7" s="1064"/>
      <c r="S7" s="1064"/>
      <c r="T7" s="1064"/>
      <c r="U7" s="1064"/>
      <c r="V7" s="1064"/>
      <c r="W7" s="1064"/>
      <c r="X7" s="1064"/>
      <c r="Y7" s="1064"/>
      <c r="Z7" s="1064"/>
      <c r="AA7" s="1064"/>
      <c r="AB7" s="1064"/>
      <c r="AC7" s="1064"/>
      <c r="AD7" s="1064"/>
      <c r="AE7" s="1064"/>
      <c r="AF7" s="1064"/>
      <c r="AG7" s="1064"/>
      <c r="AH7" s="1064"/>
    </row>
    <row r="8" spans="1:35" ht="9.75" customHeight="1" x14ac:dyDescent="0.25">
      <c r="A8" s="1065" t="s">
        <v>243</v>
      </c>
      <c r="B8" s="1065"/>
      <c r="C8" s="1065"/>
      <c r="D8" s="1065"/>
      <c r="E8" s="1065"/>
      <c r="F8" s="1065"/>
      <c r="G8" s="1065"/>
      <c r="H8" s="1065"/>
      <c r="I8" s="1065"/>
      <c r="J8" s="1065"/>
      <c r="K8" s="1065"/>
      <c r="L8" s="1065"/>
      <c r="M8" s="1065"/>
      <c r="N8" s="1065"/>
      <c r="O8" s="1065"/>
      <c r="P8" s="1065"/>
      <c r="Q8" s="1065"/>
      <c r="R8" s="1065"/>
      <c r="S8" s="1065"/>
      <c r="T8" s="1065"/>
      <c r="U8" s="1065"/>
      <c r="V8" s="1065"/>
      <c r="W8" s="1065"/>
      <c r="X8" s="1065"/>
      <c r="Y8" s="1065"/>
      <c r="Z8" s="1065"/>
      <c r="AA8" s="1065"/>
      <c r="AB8" s="1065"/>
      <c r="AC8" s="1065"/>
      <c r="AD8" s="1065"/>
      <c r="AE8" s="1065"/>
      <c r="AF8" s="1065"/>
      <c r="AG8" s="1065"/>
      <c r="AH8" s="1065"/>
    </row>
    <row r="9" spans="1:35" ht="9.75" customHeight="1" x14ac:dyDescent="0.25">
      <c r="A9" s="1065" t="s">
        <v>244</v>
      </c>
      <c r="B9" s="1065"/>
      <c r="C9" s="1065"/>
      <c r="D9" s="1065"/>
      <c r="E9" s="1065"/>
      <c r="F9" s="1065"/>
      <c r="G9" s="1065"/>
      <c r="H9" s="1065"/>
      <c r="I9" s="1065"/>
      <c r="J9" s="1065"/>
      <c r="K9" s="1065"/>
      <c r="L9" s="1065"/>
      <c r="M9" s="1065"/>
      <c r="N9" s="1065"/>
      <c r="O9" s="1065"/>
      <c r="P9" s="1065"/>
      <c r="Q9" s="1065"/>
      <c r="R9" s="1065"/>
      <c r="S9" s="1065"/>
      <c r="T9" s="1065"/>
      <c r="U9" s="1065"/>
      <c r="V9" s="1065"/>
      <c r="W9" s="1065"/>
      <c r="X9" s="1065"/>
      <c r="Y9" s="1065"/>
      <c r="Z9" s="1065"/>
      <c r="AA9" s="1065"/>
      <c r="AB9" s="1065"/>
      <c r="AC9" s="1065"/>
      <c r="AD9" s="1065"/>
      <c r="AE9" s="1065"/>
      <c r="AF9" s="1065"/>
      <c r="AG9" s="1065"/>
      <c r="AH9" s="1065"/>
    </row>
    <row r="10" spans="1:35" s="113" customFormat="1" ht="9.75" customHeight="1" thickBot="1" x14ac:dyDescent="0.3">
      <c r="A10" s="1065"/>
      <c r="B10" s="1065"/>
      <c r="C10" s="1065"/>
      <c r="D10" s="1065"/>
      <c r="E10" s="1065"/>
      <c r="F10" s="1065"/>
      <c r="G10" s="1065"/>
      <c r="H10" s="1065"/>
      <c r="I10" s="1065"/>
      <c r="J10" s="1065"/>
      <c r="K10" s="1065"/>
      <c r="L10" s="1065"/>
      <c r="M10" s="1065"/>
      <c r="N10" s="1065"/>
      <c r="O10" s="1065"/>
      <c r="P10" s="1065"/>
      <c r="Q10" s="1065"/>
      <c r="R10" s="1065"/>
      <c r="S10" s="1065"/>
      <c r="T10" s="1065"/>
      <c r="U10" s="1065"/>
      <c r="V10" s="1065"/>
      <c r="W10" s="1065"/>
      <c r="X10" s="1065"/>
      <c r="Y10" s="1065"/>
      <c r="Z10" s="1065"/>
      <c r="AA10" s="1065"/>
      <c r="AB10" s="1065"/>
      <c r="AC10" s="1065"/>
      <c r="AD10" s="1065"/>
      <c r="AE10" s="1065"/>
      <c r="AF10" s="1065"/>
      <c r="AG10" s="1065"/>
      <c r="AH10" s="1065"/>
    </row>
    <row r="11" spans="1:35" ht="12" customHeight="1" x14ac:dyDescent="0.25">
      <c r="A11" s="1066" t="s">
        <v>245</v>
      </c>
      <c r="B11" s="1067"/>
      <c r="C11" s="1067"/>
      <c r="D11" s="1067"/>
      <c r="E11" s="1067"/>
      <c r="F11" s="1067"/>
      <c r="G11" s="1067"/>
      <c r="H11" s="1067"/>
      <c r="I11" s="1067"/>
      <c r="J11" s="1067"/>
      <c r="K11" s="1067"/>
      <c r="L11" s="1067"/>
      <c r="M11" s="1067"/>
      <c r="N11" s="1067"/>
      <c r="O11" s="1068"/>
      <c r="P11" s="146"/>
      <c r="Q11" s="432" t="s">
        <v>545</v>
      </c>
      <c r="R11" s="433"/>
      <c r="S11" s="433"/>
      <c r="T11" s="1078" t="s">
        <v>246</v>
      </c>
      <c r="U11" s="1079"/>
      <c r="V11" s="1079"/>
      <c r="W11" s="1079"/>
      <c r="X11" s="1079"/>
      <c r="Y11" s="1079"/>
      <c r="Z11" s="1079"/>
      <c r="AA11" s="1079"/>
      <c r="AB11" s="1079"/>
      <c r="AC11" s="1079"/>
      <c r="AD11" s="1079"/>
      <c r="AE11" s="1079"/>
      <c r="AF11" s="1079"/>
      <c r="AG11" s="141" t="str">
        <f>IF(MID(Vkladani_dat!I3,1,2)="11","X","")</f>
        <v/>
      </c>
      <c r="AH11" s="12" t="s">
        <v>247</v>
      </c>
    </row>
    <row r="12" spans="1:35" ht="11.45" customHeight="1" x14ac:dyDescent="0.25">
      <c r="A12" s="1069">
        <f>Vkladani_dat!I4</f>
        <v>0</v>
      </c>
      <c r="B12" s="1070"/>
      <c r="C12" s="1070"/>
      <c r="D12" s="1070"/>
      <c r="E12" s="1070"/>
      <c r="F12" s="1070"/>
      <c r="G12" s="1070"/>
      <c r="H12" s="1070"/>
      <c r="I12" s="1070"/>
      <c r="J12" s="1070"/>
      <c r="K12" s="1070"/>
      <c r="L12" s="1070"/>
      <c r="M12" s="1070"/>
      <c r="N12" s="1070"/>
      <c r="O12" s="1071"/>
      <c r="P12" s="146"/>
      <c r="Q12" s="434"/>
      <c r="R12" s="435"/>
      <c r="S12" s="435"/>
      <c r="T12" s="410" t="s">
        <v>248</v>
      </c>
      <c r="U12" s="411"/>
      <c r="V12" s="411"/>
      <c r="W12" s="411"/>
      <c r="X12" s="411"/>
      <c r="Y12" s="411"/>
      <c r="Z12" s="411"/>
      <c r="AA12" s="411"/>
      <c r="AB12" s="411"/>
      <c r="AC12" s="411"/>
      <c r="AD12" s="411"/>
      <c r="AE12" s="411"/>
      <c r="AF12" s="411"/>
      <c r="AG12" s="148" t="str">
        <f>IF(MID(Vkladani_dat!I3,1,2)="12","X","")</f>
        <v/>
      </c>
      <c r="AH12" s="13" t="s">
        <v>249</v>
      </c>
    </row>
    <row r="13" spans="1:35" ht="11.45" customHeight="1" x14ac:dyDescent="0.25">
      <c r="A13" s="1072"/>
      <c r="B13" s="1073"/>
      <c r="C13" s="1073"/>
      <c r="D13" s="1073"/>
      <c r="E13" s="1073"/>
      <c r="F13" s="1073"/>
      <c r="G13" s="1073"/>
      <c r="H13" s="1073"/>
      <c r="I13" s="1073"/>
      <c r="J13" s="1073"/>
      <c r="K13" s="1073"/>
      <c r="L13" s="1073"/>
      <c r="M13" s="1073"/>
      <c r="N13" s="1073"/>
      <c r="O13" s="1074"/>
      <c r="P13" s="146"/>
      <c r="Q13" s="434"/>
      <c r="R13" s="435"/>
      <c r="S13" s="435"/>
      <c r="T13" s="410" t="s">
        <v>250</v>
      </c>
      <c r="U13" s="411"/>
      <c r="V13" s="411"/>
      <c r="W13" s="411"/>
      <c r="X13" s="411"/>
      <c r="Y13" s="411"/>
      <c r="Z13" s="411"/>
      <c r="AA13" s="411"/>
      <c r="AB13" s="411"/>
      <c r="AC13" s="411"/>
      <c r="AD13" s="411"/>
      <c r="AE13" s="411"/>
      <c r="AF13" s="411"/>
      <c r="AG13" s="148" t="str">
        <f>IF(MID(Vkladani_dat!I3,1,2)="13","X","")</f>
        <v/>
      </c>
      <c r="AH13" s="13" t="s">
        <v>251</v>
      </c>
    </row>
    <row r="14" spans="1:35" ht="5.45" customHeight="1" x14ac:dyDescent="0.25">
      <c r="A14" s="1088" t="s">
        <v>252</v>
      </c>
      <c r="B14" s="1089"/>
      <c r="C14" s="1092">
        <f>Vkladani_dat!I5</f>
        <v>0</v>
      </c>
      <c r="D14" s="1093"/>
      <c r="E14" s="1093"/>
      <c r="F14" s="1094"/>
      <c r="G14" s="1097" t="s">
        <v>253</v>
      </c>
      <c r="H14" s="1098"/>
      <c r="I14" s="1098"/>
      <c r="J14" s="1098"/>
      <c r="K14" s="1098"/>
      <c r="L14" s="1099"/>
      <c r="M14" s="1103">
        <f>Vkladani_dat!F5</f>
        <v>0</v>
      </c>
      <c r="N14" s="1104"/>
      <c r="O14" s="1105"/>
      <c r="P14" s="146"/>
      <c r="Q14" s="434"/>
      <c r="R14" s="435"/>
      <c r="S14" s="435"/>
      <c r="T14" s="393" t="s">
        <v>254</v>
      </c>
      <c r="U14" s="394"/>
      <c r="V14" s="394"/>
      <c r="W14" s="394"/>
      <c r="X14" s="394"/>
      <c r="Y14" s="394"/>
      <c r="Z14" s="394"/>
      <c r="AA14" s="394"/>
      <c r="AB14" s="394"/>
      <c r="AC14" s="394"/>
      <c r="AD14" s="394"/>
      <c r="AE14" s="394"/>
      <c r="AF14" s="394"/>
      <c r="AG14" s="397" t="str">
        <f>IF(MID(Vkladani_dat!I3,1,2)="14","X","")</f>
        <v/>
      </c>
      <c r="AH14" s="399" t="s">
        <v>255</v>
      </c>
    </row>
    <row r="15" spans="1:35" ht="6" customHeight="1" x14ac:dyDescent="0.25">
      <c r="A15" s="1090"/>
      <c r="B15" s="1091"/>
      <c r="C15" s="1095"/>
      <c r="D15" s="1095"/>
      <c r="E15" s="1095"/>
      <c r="F15" s="1096"/>
      <c r="G15" s="1100"/>
      <c r="H15" s="1101"/>
      <c r="I15" s="1101"/>
      <c r="J15" s="1101"/>
      <c r="K15" s="1101"/>
      <c r="L15" s="1102"/>
      <c r="M15" s="1106"/>
      <c r="N15" s="1106"/>
      <c r="O15" s="1107"/>
      <c r="P15" s="146"/>
      <c r="Q15" s="434"/>
      <c r="R15" s="435"/>
      <c r="S15" s="435"/>
      <c r="T15" s="395"/>
      <c r="U15" s="396"/>
      <c r="V15" s="396"/>
      <c r="W15" s="396"/>
      <c r="X15" s="396"/>
      <c r="Y15" s="396"/>
      <c r="Z15" s="396"/>
      <c r="AA15" s="396"/>
      <c r="AB15" s="396"/>
      <c r="AC15" s="396"/>
      <c r="AD15" s="396"/>
      <c r="AE15" s="396"/>
      <c r="AF15" s="396"/>
      <c r="AG15" s="398"/>
      <c r="AH15" s="400"/>
    </row>
    <row r="16" spans="1:35" ht="11.45" customHeight="1" x14ac:dyDescent="0.25">
      <c r="A16" s="1075" t="s">
        <v>257</v>
      </c>
      <c r="B16" s="1076"/>
      <c r="C16" s="1076"/>
      <c r="D16" s="1076"/>
      <c r="E16" s="1076"/>
      <c r="F16" s="1076"/>
      <c r="G16" s="1076"/>
      <c r="H16" s="1076"/>
      <c r="I16" s="1076"/>
      <c r="J16" s="1076"/>
      <c r="K16" s="1076"/>
      <c r="L16" s="1076"/>
      <c r="M16" s="1076"/>
      <c r="N16" s="1076"/>
      <c r="O16" s="1077"/>
      <c r="P16" s="146"/>
      <c r="Q16" s="434"/>
      <c r="R16" s="435"/>
      <c r="S16" s="435"/>
      <c r="T16" s="410" t="s">
        <v>256</v>
      </c>
      <c r="U16" s="411"/>
      <c r="V16" s="411"/>
      <c r="W16" s="411"/>
      <c r="X16" s="411"/>
      <c r="Y16" s="411"/>
      <c r="Z16" s="411"/>
      <c r="AA16" s="411"/>
      <c r="AB16" s="411"/>
      <c r="AC16" s="411"/>
      <c r="AD16" s="411"/>
      <c r="AE16" s="411"/>
      <c r="AF16" s="411"/>
      <c r="AG16" s="148" t="str">
        <f>IF(MID(Vkladani_dat!I3,1,2)="21","X","")</f>
        <v/>
      </c>
      <c r="AH16" s="118">
        <v>21</v>
      </c>
    </row>
    <row r="17" spans="1:34" ht="11.45" customHeight="1" x14ac:dyDescent="0.25">
      <c r="A17" s="1080">
        <f>Vkladani_dat!I6</f>
        <v>0</v>
      </c>
      <c r="B17" s="1081"/>
      <c r="C17" s="1081"/>
      <c r="D17" s="1081"/>
      <c r="E17" s="1081"/>
      <c r="F17" s="1081"/>
      <c r="G17" s="1081"/>
      <c r="H17" s="1081"/>
      <c r="I17" s="1081"/>
      <c r="J17" s="1081"/>
      <c r="K17" s="1081"/>
      <c r="L17" s="1081"/>
      <c r="M17" s="1081"/>
      <c r="N17" s="1081"/>
      <c r="O17" s="1082"/>
      <c r="P17" s="146"/>
      <c r="Q17" s="434"/>
      <c r="R17" s="435"/>
      <c r="S17" s="435"/>
      <c r="T17" s="410" t="s">
        <v>258</v>
      </c>
      <c r="U17" s="411"/>
      <c r="V17" s="411"/>
      <c r="W17" s="411"/>
      <c r="X17" s="411"/>
      <c r="Y17" s="411"/>
      <c r="Z17" s="411"/>
      <c r="AA17" s="411"/>
      <c r="AB17" s="411"/>
      <c r="AC17" s="411"/>
      <c r="AD17" s="411"/>
      <c r="AE17" s="411"/>
      <c r="AF17" s="411"/>
      <c r="AG17" s="148" t="str">
        <f>IF(MID(Vkladani_dat!I3,1,2)="22","X","")</f>
        <v/>
      </c>
      <c r="AH17" s="118">
        <v>22</v>
      </c>
    </row>
    <row r="18" spans="1:34" ht="11.45" customHeight="1" x14ac:dyDescent="0.25">
      <c r="A18" s="1083"/>
      <c r="B18" s="1084"/>
      <c r="C18" s="1084"/>
      <c r="D18" s="1084"/>
      <c r="E18" s="1084"/>
      <c r="F18" s="1084"/>
      <c r="G18" s="1084"/>
      <c r="H18" s="1084"/>
      <c r="I18" s="1084"/>
      <c r="J18" s="1084"/>
      <c r="K18" s="1084"/>
      <c r="L18" s="1084"/>
      <c r="M18" s="1084"/>
      <c r="N18" s="1084"/>
      <c r="O18" s="1085"/>
      <c r="P18" s="146"/>
      <c r="Q18" s="434"/>
      <c r="R18" s="435"/>
      <c r="S18" s="435"/>
      <c r="T18" s="410" t="s">
        <v>259</v>
      </c>
      <c r="U18" s="411"/>
      <c r="V18" s="411"/>
      <c r="W18" s="411"/>
      <c r="X18" s="411"/>
      <c r="Y18" s="411"/>
      <c r="Z18" s="411"/>
      <c r="AA18" s="411"/>
      <c r="AB18" s="411"/>
      <c r="AC18" s="411"/>
      <c r="AD18" s="411"/>
      <c r="AE18" s="411"/>
      <c r="AF18" s="411"/>
      <c r="AG18" s="148" t="str">
        <f>IF(MID(Vkladani_dat!I3,1,2)="23","X","")</f>
        <v/>
      </c>
      <c r="AH18" s="118">
        <v>23</v>
      </c>
    </row>
    <row r="19" spans="1:34" ht="12" customHeight="1" x14ac:dyDescent="0.25">
      <c r="A19" s="1023" t="s">
        <v>261</v>
      </c>
      <c r="B19" s="1024"/>
      <c r="C19" s="1024"/>
      <c r="D19" s="1086">
        <f>Vkladani_dat!I8</f>
        <v>0</v>
      </c>
      <c r="E19" s="1086"/>
      <c r="F19" s="1086"/>
      <c r="G19" s="1086"/>
      <c r="H19" s="1086"/>
      <c r="I19" s="1086"/>
      <c r="J19" s="1086"/>
      <c r="K19" s="1086"/>
      <c r="L19" s="1086"/>
      <c r="M19" s="1086"/>
      <c r="N19" s="1086"/>
      <c r="O19" s="1087"/>
      <c r="P19" s="146"/>
      <c r="Q19" s="434"/>
      <c r="R19" s="435"/>
      <c r="S19" s="435"/>
      <c r="T19" s="410" t="s">
        <v>260</v>
      </c>
      <c r="U19" s="411"/>
      <c r="V19" s="411"/>
      <c r="W19" s="411"/>
      <c r="X19" s="411"/>
      <c r="Y19" s="411"/>
      <c r="Z19" s="411"/>
      <c r="AA19" s="411"/>
      <c r="AB19" s="411"/>
      <c r="AC19" s="411"/>
      <c r="AD19" s="411"/>
      <c r="AE19" s="411"/>
      <c r="AF19" s="411"/>
      <c r="AG19" s="148" t="str">
        <f>IF(MID(Vkladani_dat!I3,1,2)="24","X","")</f>
        <v/>
      </c>
      <c r="AH19" s="118">
        <v>24</v>
      </c>
    </row>
    <row r="20" spans="1:34" ht="3" customHeight="1" x14ac:dyDescent="0.25">
      <c r="A20" s="1014" t="s">
        <v>263</v>
      </c>
      <c r="B20" s="1015"/>
      <c r="C20" s="1015"/>
      <c r="D20" s="1018">
        <f>Vkladani_dat!I10</f>
        <v>0</v>
      </c>
      <c r="E20" s="1019"/>
      <c r="F20" s="1019"/>
      <c r="G20" s="1019"/>
      <c r="H20" s="1019"/>
      <c r="I20" s="1019"/>
      <c r="J20" s="1019"/>
      <c r="K20" s="1019"/>
      <c r="L20" s="1019"/>
      <c r="M20" s="1019"/>
      <c r="N20" s="1019"/>
      <c r="O20" s="1020"/>
      <c r="P20" s="146"/>
      <c r="Q20" s="436"/>
      <c r="R20" s="437"/>
      <c r="S20" s="437"/>
      <c r="T20" s="401" t="s">
        <v>262</v>
      </c>
      <c r="U20" s="402"/>
      <c r="V20" s="402"/>
      <c r="W20" s="402"/>
      <c r="X20" s="402"/>
      <c r="Y20" s="402"/>
      <c r="Z20" s="402"/>
      <c r="AA20" s="402"/>
      <c r="AB20" s="402"/>
      <c r="AC20" s="402"/>
      <c r="AD20" s="402"/>
      <c r="AE20" s="402"/>
      <c r="AF20" s="402"/>
      <c r="AG20" s="405" t="str">
        <f>IF(MID(Vkladani_dat!I3,1,2)="90","X","")</f>
        <v/>
      </c>
      <c r="AH20" s="407">
        <v>90</v>
      </c>
    </row>
    <row r="21" spans="1:34" ht="8.4499999999999993" customHeight="1" x14ac:dyDescent="0.25">
      <c r="A21" s="1016"/>
      <c r="B21" s="1017"/>
      <c r="C21" s="1017"/>
      <c r="D21" s="1021"/>
      <c r="E21" s="1021"/>
      <c r="F21" s="1021"/>
      <c r="G21" s="1021"/>
      <c r="H21" s="1021"/>
      <c r="I21" s="1021"/>
      <c r="J21" s="1021"/>
      <c r="K21" s="1021"/>
      <c r="L21" s="1021"/>
      <c r="M21" s="1021"/>
      <c r="N21" s="1021"/>
      <c r="O21" s="1022"/>
      <c r="P21" s="146"/>
      <c r="Q21" s="436"/>
      <c r="R21" s="437"/>
      <c r="S21" s="437"/>
      <c r="T21" s="401"/>
      <c r="U21" s="402"/>
      <c r="V21" s="402"/>
      <c r="W21" s="402"/>
      <c r="X21" s="402"/>
      <c r="Y21" s="402"/>
      <c r="Z21" s="402"/>
      <c r="AA21" s="402"/>
      <c r="AB21" s="402"/>
      <c r="AC21" s="402"/>
      <c r="AD21" s="402"/>
      <c r="AE21" s="402"/>
      <c r="AF21" s="402"/>
      <c r="AG21" s="405"/>
      <c r="AH21" s="408"/>
    </row>
    <row r="22" spans="1:34" ht="1.1499999999999999" customHeight="1" thickBot="1" x14ac:dyDescent="0.3">
      <c r="A22" s="1023" t="s">
        <v>264</v>
      </c>
      <c r="B22" s="1024"/>
      <c r="C22" s="1024"/>
      <c r="D22" s="1026">
        <f>Vkladani_dat!I11</f>
        <v>0</v>
      </c>
      <c r="E22" s="1027"/>
      <c r="F22" s="1027"/>
      <c r="G22" s="1027"/>
      <c r="H22" s="1027"/>
      <c r="I22" s="1027"/>
      <c r="J22" s="1027"/>
      <c r="K22" s="1027"/>
      <c r="L22" s="1027"/>
      <c r="M22" s="1027"/>
      <c r="N22" s="1027"/>
      <c r="O22" s="1020"/>
      <c r="P22" s="146"/>
      <c r="Q22" s="438"/>
      <c r="R22" s="439"/>
      <c r="S22" s="439"/>
      <c r="T22" s="403"/>
      <c r="U22" s="404"/>
      <c r="V22" s="404"/>
      <c r="W22" s="404"/>
      <c r="X22" s="404"/>
      <c r="Y22" s="404"/>
      <c r="Z22" s="404"/>
      <c r="AA22" s="404"/>
      <c r="AB22" s="404"/>
      <c r="AC22" s="404"/>
      <c r="AD22" s="404"/>
      <c r="AE22" s="404"/>
      <c r="AF22" s="404"/>
      <c r="AG22" s="406"/>
      <c r="AH22" s="409"/>
    </row>
    <row r="23" spans="1:34" ht="10.15" customHeight="1" x14ac:dyDescent="0.25">
      <c r="A23" s="1025"/>
      <c r="B23" s="1024"/>
      <c r="C23" s="1024"/>
      <c r="D23" s="1028"/>
      <c r="E23" s="1028"/>
      <c r="F23" s="1028"/>
      <c r="G23" s="1028"/>
      <c r="H23" s="1028"/>
      <c r="I23" s="1028"/>
      <c r="J23" s="1028"/>
      <c r="K23" s="1028"/>
      <c r="L23" s="1028"/>
      <c r="M23" s="1028"/>
      <c r="N23" s="1028"/>
      <c r="O23" s="1022"/>
      <c r="P23" s="146"/>
      <c r="Q23" s="431" t="s">
        <v>446</v>
      </c>
      <c r="R23" s="431"/>
      <c r="S23" s="431"/>
      <c r="T23" s="431"/>
      <c r="U23" s="431"/>
      <c r="V23" s="431"/>
      <c r="W23" s="431"/>
      <c r="X23" s="431"/>
      <c r="Y23" s="431"/>
      <c r="Z23" s="431"/>
      <c r="AA23" s="431"/>
      <c r="AB23" s="431"/>
      <c r="AC23" s="431"/>
      <c r="AD23" s="431"/>
      <c r="AE23" s="431"/>
      <c r="AF23" s="431"/>
      <c r="AG23" s="431"/>
      <c r="AH23" s="431"/>
    </row>
    <row r="24" spans="1:34" ht="7.5" customHeight="1" x14ac:dyDescent="0.25">
      <c r="A24" s="1029" t="s">
        <v>266</v>
      </c>
      <c r="B24" s="1030"/>
      <c r="C24" s="1030"/>
      <c r="D24" s="1032">
        <f>Vkladani_dat!I12</f>
        <v>0</v>
      </c>
      <c r="E24" s="1033"/>
      <c r="F24" s="1033"/>
      <c r="G24" s="1033"/>
      <c r="H24" s="1033"/>
      <c r="I24" s="1033"/>
      <c r="J24" s="1033"/>
      <c r="K24" s="1033"/>
      <c r="L24" s="1033"/>
      <c r="M24" s="1033"/>
      <c r="N24" s="1033"/>
      <c r="O24" s="1034"/>
      <c r="P24" s="146"/>
      <c r="Q24" s="429" t="s">
        <v>73</v>
      </c>
      <c r="R24" s="430"/>
      <c r="S24" s="430"/>
      <c r="T24" s="430"/>
      <c r="U24" s="430"/>
      <c r="V24" s="430"/>
      <c r="W24" s="430"/>
      <c r="X24" s="430"/>
      <c r="Y24" s="430"/>
      <c r="Z24" s="430"/>
      <c r="AA24" s="430"/>
      <c r="AB24" s="430"/>
      <c r="AC24" s="430"/>
      <c r="AD24" s="430"/>
      <c r="AE24" s="430"/>
      <c r="AF24" s="430"/>
      <c r="AG24" s="430"/>
      <c r="AH24" s="430"/>
    </row>
    <row r="25" spans="1:34" ht="4.5" customHeight="1" thickBot="1" x14ac:dyDescent="0.3">
      <c r="A25" s="1031"/>
      <c r="B25" s="1030"/>
      <c r="C25" s="1030"/>
      <c r="D25" s="1033"/>
      <c r="E25" s="1033"/>
      <c r="F25" s="1033"/>
      <c r="G25" s="1033"/>
      <c r="H25" s="1033"/>
      <c r="I25" s="1033"/>
      <c r="J25" s="1033"/>
      <c r="K25" s="1033"/>
      <c r="L25" s="1033"/>
      <c r="M25" s="1033"/>
      <c r="N25" s="1033"/>
      <c r="O25" s="1034"/>
      <c r="P25" s="146"/>
      <c r="Q25" s="430"/>
      <c r="R25" s="430"/>
      <c r="S25" s="430"/>
      <c r="T25" s="430"/>
      <c r="U25" s="430"/>
      <c r="V25" s="430"/>
      <c r="W25" s="430"/>
      <c r="X25" s="430"/>
      <c r="Y25" s="430"/>
      <c r="Z25" s="430"/>
      <c r="AA25" s="430"/>
      <c r="AB25" s="430"/>
      <c r="AC25" s="430"/>
      <c r="AD25" s="430"/>
      <c r="AE25" s="430"/>
      <c r="AF25" s="430"/>
      <c r="AG25" s="430"/>
      <c r="AH25" s="430"/>
    </row>
    <row r="26" spans="1:34" ht="15" customHeight="1" x14ac:dyDescent="0.25">
      <c r="A26" s="1108" t="s">
        <v>485</v>
      </c>
      <c r="B26" s="1109"/>
      <c r="C26" s="1109"/>
      <c r="D26" s="1109"/>
      <c r="E26" s="1109"/>
      <c r="F26" s="1030">
        <f>Vkladani_dat!I13</f>
        <v>0</v>
      </c>
      <c r="G26" s="312"/>
      <c r="H26" s="312"/>
      <c r="I26" s="312"/>
      <c r="J26" s="312"/>
      <c r="K26" s="312"/>
      <c r="L26" s="312"/>
      <c r="M26" s="312"/>
      <c r="N26" s="312"/>
      <c r="O26" s="1035"/>
      <c r="P26" s="146"/>
      <c r="Q26" s="427"/>
      <c r="R26" s="428"/>
      <c r="S26" s="428"/>
      <c r="T26" s="428"/>
      <c r="U26" s="428"/>
      <c r="V26" s="428"/>
      <c r="W26" s="428"/>
      <c r="X26" s="428"/>
      <c r="Y26" s="428"/>
      <c r="Z26" s="428"/>
      <c r="AA26" s="428"/>
      <c r="AB26" s="422" t="s">
        <v>265</v>
      </c>
      <c r="AC26" s="423"/>
      <c r="AD26" s="423"/>
      <c r="AE26" s="424" t="s">
        <v>62</v>
      </c>
      <c r="AF26" s="425"/>
      <c r="AG26" s="425"/>
      <c r="AH26" s="426"/>
    </row>
    <row r="27" spans="1:34" ht="13.15" customHeight="1" x14ac:dyDescent="0.25">
      <c r="A27" s="1108" t="s">
        <v>371</v>
      </c>
      <c r="B27" s="1109"/>
      <c r="C27" s="1109"/>
      <c r="D27" s="1109"/>
      <c r="E27" s="1109"/>
      <c r="F27" s="1109"/>
      <c r="G27" s="1109"/>
      <c r="H27" s="1109"/>
      <c r="I27" s="722">
        <f>Vkladani_dat!F6</f>
        <v>0</v>
      </c>
      <c r="J27" s="1154"/>
      <c r="K27" s="1154"/>
      <c r="L27" s="1154"/>
      <c r="M27" s="1154"/>
      <c r="N27" s="1154"/>
      <c r="O27" s="1155"/>
      <c r="P27" s="146"/>
      <c r="Q27" s="1153" t="s">
        <v>63</v>
      </c>
      <c r="R27" s="815"/>
      <c r="S27" s="815"/>
      <c r="T27" s="815"/>
      <c r="U27" s="815"/>
      <c r="V27" s="815"/>
      <c r="W27" s="815"/>
      <c r="X27" s="815"/>
      <c r="Y27" s="815"/>
      <c r="Z27" s="815"/>
      <c r="AA27" s="815"/>
      <c r="AB27" s="1036">
        <v>1</v>
      </c>
      <c r="AC27" s="987"/>
      <c r="AD27" s="987"/>
      <c r="AE27" s="991">
        <v>2</v>
      </c>
      <c r="AF27" s="815"/>
      <c r="AG27" s="815"/>
      <c r="AH27" s="816"/>
    </row>
    <row r="28" spans="1:34" ht="6" customHeight="1" x14ac:dyDescent="0.25">
      <c r="A28" s="1156" t="s">
        <v>268</v>
      </c>
      <c r="B28" s="1157"/>
      <c r="C28" s="1157"/>
      <c r="D28" s="1157"/>
      <c r="E28" s="1157"/>
      <c r="F28" s="1157"/>
      <c r="G28" s="1160" t="s">
        <v>269</v>
      </c>
      <c r="H28" s="1161"/>
      <c r="I28" s="1161"/>
      <c r="J28" s="1039" t="str">
        <f>IF(Vkladani_dat!F10=1,"ý","o")</f>
        <v>o</v>
      </c>
      <c r="K28" s="1040"/>
      <c r="L28" s="1164" t="s">
        <v>270</v>
      </c>
      <c r="M28" s="1165"/>
      <c r="N28" s="1039" t="str">
        <f>IF(Vkladani_dat!F10=0,"ý","o")</f>
        <v>ý</v>
      </c>
      <c r="O28" s="1168"/>
      <c r="P28" s="146"/>
      <c r="Q28" s="1037" t="s">
        <v>482</v>
      </c>
      <c r="R28" s="636"/>
      <c r="S28" s="636"/>
      <c r="T28" s="636"/>
      <c r="U28" s="636"/>
      <c r="V28" s="636"/>
      <c r="W28" s="636"/>
      <c r="X28" s="636"/>
      <c r="Y28" s="636"/>
      <c r="Z28" s="636"/>
      <c r="AA28" s="636"/>
      <c r="AB28" s="415">
        <v>301</v>
      </c>
      <c r="AC28" s="629"/>
      <c r="AD28" s="629"/>
      <c r="AE28" s="412">
        <f>Vkladani_dat!G52</f>
        <v>0</v>
      </c>
      <c r="AF28" s="607"/>
      <c r="AG28" s="607"/>
      <c r="AH28" s="608"/>
    </row>
    <row r="29" spans="1:34" ht="12" customHeight="1" thickBot="1" x14ac:dyDescent="0.3">
      <c r="A29" s="1158"/>
      <c r="B29" s="1159"/>
      <c r="C29" s="1159"/>
      <c r="D29" s="1159"/>
      <c r="E29" s="1159"/>
      <c r="F29" s="1159"/>
      <c r="G29" s="1162"/>
      <c r="H29" s="1162"/>
      <c r="I29" s="1162"/>
      <c r="J29" s="1041"/>
      <c r="K29" s="1042"/>
      <c r="L29" s="1166"/>
      <c r="M29" s="1167"/>
      <c r="N29" s="1041"/>
      <c r="O29" s="1169"/>
      <c r="P29" s="146"/>
      <c r="Q29" s="652"/>
      <c r="R29" s="636"/>
      <c r="S29" s="636"/>
      <c r="T29" s="636"/>
      <c r="U29" s="636"/>
      <c r="V29" s="636"/>
      <c r="W29" s="636"/>
      <c r="X29" s="636"/>
      <c r="Y29" s="636"/>
      <c r="Z29" s="636"/>
      <c r="AA29" s="636"/>
      <c r="AB29" s="629"/>
      <c r="AC29" s="629"/>
      <c r="AD29" s="629"/>
      <c r="AE29" s="607"/>
      <c r="AF29" s="607"/>
      <c r="AG29" s="607"/>
      <c r="AH29" s="608"/>
    </row>
    <row r="30" spans="1:34" ht="16.149999999999999" customHeight="1" x14ac:dyDescent="0.25">
      <c r="A30" s="1170" t="s">
        <v>484</v>
      </c>
      <c r="B30" s="1171"/>
      <c r="C30" s="1171"/>
      <c r="D30" s="1171"/>
      <c r="E30" s="1171"/>
      <c r="F30" s="1171"/>
      <c r="G30" s="1171"/>
      <c r="H30" s="1171"/>
      <c r="I30" s="1171"/>
      <c r="J30" s="1171"/>
      <c r="K30" s="1171"/>
      <c r="L30" s="1171"/>
      <c r="M30" s="1171"/>
      <c r="N30" s="1171"/>
      <c r="O30" s="1172"/>
      <c r="P30" s="146"/>
      <c r="Q30" s="1037" t="s">
        <v>483</v>
      </c>
      <c r="R30" s="1038"/>
      <c r="S30" s="1038"/>
      <c r="T30" s="1038"/>
      <c r="U30" s="1038"/>
      <c r="V30" s="1038"/>
      <c r="W30" s="1038"/>
      <c r="X30" s="1038"/>
      <c r="Y30" s="1038"/>
      <c r="Z30" s="1038"/>
      <c r="AA30" s="1038"/>
      <c r="AB30" s="415">
        <v>302</v>
      </c>
      <c r="AC30" s="415"/>
      <c r="AD30" s="415"/>
      <c r="AE30" s="412">
        <f>Vkladani_dat!G53</f>
        <v>0</v>
      </c>
      <c r="AF30" s="413"/>
      <c r="AG30" s="413"/>
      <c r="AH30" s="414"/>
    </row>
    <row r="31" spans="1:34" ht="1.9" customHeight="1" x14ac:dyDescent="0.25">
      <c r="A31" s="1173"/>
      <c r="B31" s="1173"/>
      <c r="C31" s="1173"/>
      <c r="D31" s="1173"/>
      <c r="E31" s="1173"/>
      <c r="F31" s="1173"/>
      <c r="G31" s="1173"/>
      <c r="H31" s="1173"/>
      <c r="I31" s="1173"/>
      <c r="J31" s="1173"/>
      <c r="K31" s="1173"/>
      <c r="L31" s="1173"/>
      <c r="M31" s="1173"/>
      <c r="N31" s="1173"/>
      <c r="O31" s="1174"/>
      <c r="P31" s="146"/>
      <c r="Q31" s="1037"/>
      <c r="R31" s="1038"/>
      <c r="S31" s="1038"/>
      <c r="T31" s="1038"/>
      <c r="U31" s="1038"/>
      <c r="V31" s="1038"/>
      <c r="W31" s="1038"/>
      <c r="X31" s="1038"/>
      <c r="Y31" s="1038"/>
      <c r="Z31" s="1038"/>
      <c r="AA31" s="1038"/>
      <c r="AB31" s="415"/>
      <c r="AC31" s="415"/>
      <c r="AD31" s="415"/>
      <c r="AE31" s="413"/>
      <c r="AF31" s="413"/>
      <c r="AG31" s="413"/>
      <c r="AH31" s="414"/>
    </row>
    <row r="32" spans="1:34" ht="9" customHeight="1" x14ac:dyDescent="0.25">
      <c r="A32" s="1174"/>
      <c r="B32" s="1174"/>
      <c r="C32" s="1174"/>
      <c r="D32" s="1174"/>
      <c r="E32" s="1174"/>
      <c r="F32" s="1174"/>
      <c r="G32" s="1174"/>
      <c r="H32" s="1174"/>
      <c r="I32" s="1174"/>
      <c r="J32" s="1174"/>
      <c r="K32" s="1174"/>
      <c r="L32" s="1174"/>
      <c r="M32" s="1174"/>
      <c r="N32" s="1174"/>
      <c r="O32" s="1174"/>
      <c r="P32" s="146"/>
      <c r="Q32" s="1147" t="s">
        <v>454</v>
      </c>
      <c r="R32" s="284"/>
      <c r="S32" s="1013" t="s">
        <v>455</v>
      </c>
      <c r="T32" s="374"/>
      <c r="U32" s="374"/>
      <c r="V32" s="374"/>
      <c r="W32" s="374"/>
      <c r="X32" s="374"/>
      <c r="Y32" s="374"/>
      <c r="Z32" s="374"/>
      <c r="AA32" s="374"/>
      <c r="AB32" s="415">
        <v>303</v>
      </c>
      <c r="AC32" s="415"/>
      <c r="AD32" s="415"/>
      <c r="AE32" s="412">
        <f>Vkladani_dat!G54</f>
        <v>0</v>
      </c>
      <c r="AF32" s="413"/>
      <c r="AG32" s="413"/>
      <c r="AH32" s="414"/>
    </row>
    <row r="33" spans="1:34" ht="7.5" customHeight="1" x14ac:dyDescent="0.25">
      <c r="A33" s="1174"/>
      <c r="B33" s="1174"/>
      <c r="C33" s="1174"/>
      <c r="D33" s="1174"/>
      <c r="E33" s="1174"/>
      <c r="F33" s="1174"/>
      <c r="G33" s="1174"/>
      <c r="H33" s="1174"/>
      <c r="I33" s="1174"/>
      <c r="J33" s="1174"/>
      <c r="K33" s="1174"/>
      <c r="L33" s="1174"/>
      <c r="M33" s="1174"/>
      <c r="N33" s="1174"/>
      <c r="O33" s="1174"/>
      <c r="P33" s="146"/>
      <c r="Q33" s="283"/>
      <c r="R33" s="284"/>
      <c r="S33" s="374"/>
      <c r="T33" s="374"/>
      <c r="U33" s="374"/>
      <c r="V33" s="374"/>
      <c r="W33" s="374"/>
      <c r="X33" s="374"/>
      <c r="Y33" s="374"/>
      <c r="Z33" s="374"/>
      <c r="AA33" s="374"/>
      <c r="AB33" s="415"/>
      <c r="AC33" s="415"/>
      <c r="AD33" s="415"/>
      <c r="AE33" s="413"/>
      <c r="AF33" s="413"/>
      <c r="AG33" s="413"/>
      <c r="AH33" s="414"/>
    </row>
    <row r="34" spans="1:34" ht="5.25" customHeight="1" x14ac:dyDescent="0.25">
      <c r="A34" s="1180" t="s">
        <v>60</v>
      </c>
      <c r="B34" s="1180"/>
      <c r="C34" s="1180"/>
      <c r="D34" s="1180"/>
      <c r="E34" s="1180"/>
      <c r="F34" s="1180"/>
      <c r="G34" s="1180"/>
      <c r="H34" s="1180"/>
      <c r="I34" s="1180"/>
      <c r="J34" s="1180"/>
      <c r="K34" s="1180"/>
      <c r="L34" s="1180"/>
      <c r="M34" s="1180"/>
      <c r="N34" s="1180"/>
      <c r="O34" s="1128"/>
      <c r="P34" s="146"/>
      <c r="Q34" s="283"/>
      <c r="R34" s="284"/>
      <c r="S34" s="417" t="s">
        <v>456</v>
      </c>
      <c r="T34" s="418"/>
      <c r="U34" s="418"/>
      <c r="V34" s="418"/>
      <c r="W34" s="418"/>
      <c r="X34" s="418"/>
      <c r="Y34" s="418"/>
      <c r="Z34" s="418"/>
      <c r="AA34" s="418"/>
      <c r="AB34" s="415">
        <v>304</v>
      </c>
      <c r="AC34" s="416"/>
      <c r="AD34" s="416"/>
      <c r="AE34" s="412">
        <f>Vkladani_dat!G55</f>
        <v>0</v>
      </c>
      <c r="AF34" s="413"/>
      <c r="AG34" s="413"/>
      <c r="AH34" s="414"/>
    </row>
    <row r="35" spans="1:34" ht="7.5" customHeight="1" thickBot="1" x14ac:dyDescent="0.3">
      <c r="A35" s="1181"/>
      <c r="B35" s="1181"/>
      <c r="C35" s="1181"/>
      <c r="D35" s="1181"/>
      <c r="E35" s="1181"/>
      <c r="F35" s="1181"/>
      <c r="G35" s="1181"/>
      <c r="H35" s="1181"/>
      <c r="I35" s="1181"/>
      <c r="J35" s="1181"/>
      <c r="K35" s="1181"/>
      <c r="L35" s="1181"/>
      <c r="M35" s="1181"/>
      <c r="N35" s="1181"/>
      <c r="O35" s="1131"/>
      <c r="P35" s="146"/>
      <c r="Q35" s="283"/>
      <c r="R35" s="284"/>
      <c r="S35" s="418"/>
      <c r="T35" s="418"/>
      <c r="U35" s="418"/>
      <c r="V35" s="418"/>
      <c r="W35" s="418"/>
      <c r="X35" s="418"/>
      <c r="Y35" s="418"/>
      <c r="Z35" s="418"/>
      <c r="AA35" s="418"/>
      <c r="AB35" s="416"/>
      <c r="AC35" s="416"/>
      <c r="AD35" s="416"/>
      <c r="AE35" s="413"/>
      <c r="AF35" s="413"/>
      <c r="AG35" s="413"/>
      <c r="AH35" s="414"/>
    </row>
    <row r="36" spans="1:34" ht="6.75" customHeight="1" x14ac:dyDescent="0.25">
      <c r="A36" s="1182"/>
      <c r="B36" s="1183"/>
      <c r="C36" s="1183"/>
      <c r="D36" s="1183"/>
      <c r="E36" s="1183"/>
      <c r="F36" s="1183"/>
      <c r="G36" s="1183"/>
      <c r="H36" s="1183"/>
      <c r="I36" s="1184"/>
      <c r="J36" s="1004" t="s">
        <v>265</v>
      </c>
      <c r="K36" s="1005"/>
      <c r="L36" s="1008" t="s">
        <v>62</v>
      </c>
      <c r="M36" s="1009"/>
      <c r="N36" s="1009"/>
      <c r="O36" s="1010"/>
      <c r="P36" s="146"/>
      <c r="Q36" s="283"/>
      <c r="R36" s="284"/>
      <c r="S36" s="1013" t="s">
        <v>457</v>
      </c>
      <c r="T36" s="374"/>
      <c r="U36" s="374"/>
      <c r="V36" s="374"/>
      <c r="W36" s="374"/>
      <c r="X36" s="374"/>
      <c r="Y36" s="374"/>
      <c r="Z36" s="374"/>
      <c r="AA36" s="374"/>
      <c r="AB36" s="415">
        <v>305</v>
      </c>
      <c r="AC36" s="416"/>
      <c r="AD36" s="416"/>
      <c r="AE36" s="412">
        <f>Vkladani_dat!G56</f>
        <v>0</v>
      </c>
      <c r="AF36" s="413"/>
      <c r="AG36" s="413"/>
      <c r="AH36" s="414"/>
    </row>
    <row r="37" spans="1:34" ht="6" customHeight="1" x14ac:dyDescent="0.25">
      <c r="A37" s="1185"/>
      <c r="B37" s="1186"/>
      <c r="C37" s="1186"/>
      <c r="D37" s="1186"/>
      <c r="E37" s="1186"/>
      <c r="F37" s="1186"/>
      <c r="G37" s="1186"/>
      <c r="H37" s="1186"/>
      <c r="I37" s="1187"/>
      <c r="J37" s="1006"/>
      <c r="K37" s="1007"/>
      <c r="L37" s="1006"/>
      <c r="M37" s="1011"/>
      <c r="N37" s="1011"/>
      <c r="O37" s="1012"/>
      <c r="P37" s="146"/>
      <c r="Q37" s="283"/>
      <c r="R37" s="284"/>
      <c r="S37" s="374"/>
      <c r="T37" s="374"/>
      <c r="U37" s="374"/>
      <c r="V37" s="374"/>
      <c r="W37" s="374"/>
      <c r="X37" s="374"/>
      <c r="Y37" s="374"/>
      <c r="Z37" s="374"/>
      <c r="AA37" s="374"/>
      <c r="AB37" s="416"/>
      <c r="AC37" s="416"/>
      <c r="AD37" s="416"/>
      <c r="AE37" s="413"/>
      <c r="AF37" s="413"/>
      <c r="AG37" s="413"/>
      <c r="AH37" s="414"/>
    </row>
    <row r="38" spans="1:34" ht="13.15" customHeight="1" x14ac:dyDescent="0.25">
      <c r="A38" s="1175" t="s">
        <v>63</v>
      </c>
      <c r="B38" s="1176"/>
      <c r="C38" s="1176"/>
      <c r="D38" s="1176"/>
      <c r="E38" s="1176"/>
      <c r="F38" s="1176"/>
      <c r="G38" s="1176"/>
      <c r="H38" s="1176"/>
      <c r="I38" s="1177"/>
      <c r="J38" s="1178">
        <v>1</v>
      </c>
      <c r="K38" s="1177"/>
      <c r="L38" s="1178">
        <v>2</v>
      </c>
      <c r="M38" s="1176"/>
      <c r="N38" s="1176"/>
      <c r="O38" s="1179"/>
      <c r="P38" s="146"/>
      <c r="Q38" s="283"/>
      <c r="R38" s="284"/>
      <c r="S38" s="417" t="s">
        <v>458</v>
      </c>
      <c r="T38" s="418"/>
      <c r="U38" s="418"/>
      <c r="V38" s="418"/>
      <c r="W38" s="418"/>
      <c r="X38" s="418"/>
      <c r="Y38" s="418"/>
      <c r="Z38" s="418"/>
      <c r="AA38" s="418"/>
      <c r="AB38" s="416">
        <v>306</v>
      </c>
      <c r="AC38" s="416"/>
      <c r="AD38" s="416"/>
      <c r="AE38" s="412">
        <f>Vkladani_dat!G57</f>
        <v>0</v>
      </c>
      <c r="AF38" s="413"/>
      <c r="AG38" s="413"/>
      <c r="AH38" s="414"/>
    </row>
    <row r="39" spans="1:34" ht="5.25" customHeight="1" x14ac:dyDescent="0.25">
      <c r="A39" s="841" t="s">
        <v>491</v>
      </c>
      <c r="B39" s="599"/>
      <c r="C39" s="599"/>
      <c r="D39" s="599"/>
      <c r="E39" s="599"/>
      <c r="F39" s="599"/>
      <c r="G39" s="599"/>
      <c r="H39" s="599"/>
      <c r="I39" s="600"/>
      <c r="J39" s="755">
        <v>101</v>
      </c>
      <c r="K39" s="583"/>
      <c r="L39" s="734">
        <f>Vkladani_dat!G18</f>
        <v>0</v>
      </c>
      <c r="M39" s="587"/>
      <c r="N39" s="587"/>
      <c r="O39" s="588"/>
      <c r="P39" s="146"/>
      <c r="Q39" s="283"/>
      <c r="R39" s="284"/>
      <c r="S39" s="417" t="s">
        <v>78</v>
      </c>
      <c r="T39" s="418"/>
      <c r="U39" s="418"/>
      <c r="V39" s="418"/>
      <c r="W39" s="418"/>
      <c r="X39" s="418"/>
      <c r="Y39" s="418"/>
      <c r="Z39" s="418"/>
      <c r="AA39" s="418"/>
      <c r="AB39" s="415">
        <v>307</v>
      </c>
      <c r="AC39" s="416"/>
      <c r="AD39" s="416"/>
      <c r="AE39" s="412">
        <f>Vkladani_dat!G58</f>
        <v>0</v>
      </c>
      <c r="AF39" s="413"/>
      <c r="AG39" s="413"/>
      <c r="AH39" s="414"/>
    </row>
    <row r="40" spans="1:34" ht="8.25" customHeight="1" x14ac:dyDescent="0.25">
      <c r="A40" s="849"/>
      <c r="B40" s="601"/>
      <c r="C40" s="601"/>
      <c r="D40" s="601"/>
      <c r="E40" s="601"/>
      <c r="F40" s="601"/>
      <c r="G40" s="601"/>
      <c r="H40" s="601"/>
      <c r="I40" s="602"/>
      <c r="J40" s="584"/>
      <c r="K40" s="586"/>
      <c r="L40" s="589"/>
      <c r="M40" s="590"/>
      <c r="N40" s="590"/>
      <c r="O40" s="591"/>
      <c r="P40" s="146"/>
      <c r="Q40" s="283"/>
      <c r="R40" s="284"/>
      <c r="S40" s="418"/>
      <c r="T40" s="418"/>
      <c r="U40" s="418"/>
      <c r="V40" s="418"/>
      <c r="W40" s="418"/>
      <c r="X40" s="418"/>
      <c r="Y40" s="418"/>
      <c r="Z40" s="418"/>
      <c r="AA40" s="418"/>
      <c r="AB40" s="416"/>
      <c r="AC40" s="416"/>
      <c r="AD40" s="416"/>
      <c r="AE40" s="413"/>
      <c r="AF40" s="413"/>
      <c r="AG40" s="413"/>
      <c r="AH40" s="414"/>
    </row>
    <row r="41" spans="1:34" ht="6.75" customHeight="1" x14ac:dyDescent="0.25">
      <c r="A41" s="994"/>
      <c r="B41" s="627"/>
      <c r="C41" s="627"/>
      <c r="D41" s="627"/>
      <c r="E41" s="627"/>
      <c r="F41" s="627"/>
      <c r="G41" s="627"/>
      <c r="H41" s="627"/>
      <c r="I41" s="628"/>
      <c r="J41" s="559"/>
      <c r="K41" s="561"/>
      <c r="L41" s="568"/>
      <c r="M41" s="569"/>
      <c r="N41" s="569"/>
      <c r="O41" s="570"/>
      <c r="P41" s="146"/>
      <c r="Q41" s="283"/>
      <c r="R41" s="284"/>
      <c r="S41" s="417" t="s">
        <v>382</v>
      </c>
      <c r="T41" s="418"/>
      <c r="U41" s="418"/>
      <c r="V41" s="418"/>
      <c r="W41" s="418"/>
      <c r="X41" s="418"/>
      <c r="Y41" s="418"/>
      <c r="Z41" s="418"/>
      <c r="AA41" s="418"/>
      <c r="AB41" s="415">
        <v>308</v>
      </c>
      <c r="AC41" s="416"/>
      <c r="AD41" s="416"/>
      <c r="AE41" s="412">
        <f>Vkladani_dat!G59</f>
        <v>0</v>
      </c>
      <c r="AF41" s="413"/>
      <c r="AG41" s="413"/>
      <c r="AH41" s="414"/>
    </row>
    <row r="42" spans="1:34" ht="6.75" customHeight="1" x14ac:dyDescent="0.25">
      <c r="A42" s="848" t="s">
        <v>481</v>
      </c>
      <c r="B42" s="995"/>
      <c r="C42" s="995"/>
      <c r="D42" s="995"/>
      <c r="E42" s="995"/>
      <c r="F42" s="995"/>
      <c r="G42" s="995"/>
      <c r="H42" s="995"/>
      <c r="I42" s="996"/>
      <c r="J42" s="852">
        <v>102</v>
      </c>
      <c r="K42" s="960"/>
      <c r="L42" s="734">
        <f>Vkladani_dat!G19</f>
        <v>0</v>
      </c>
      <c r="M42" s="587"/>
      <c r="N42" s="587"/>
      <c r="O42" s="588"/>
      <c r="P42" s="146"/>
      <c r="Q42" s="283"/>
      <c r="R42" s="284"/>
      <c r="S42" s="418"/>
      <c r="T42" s="418"/>
      <c r="U42" s="418"/>
      <c r="V42" s="418"/>
      <c r="W42" s="418"/>
      <c r="X42" s="418"/>
      <c r="Y42" s="418"/>
      <c r="Z42" s="418"/>
      <c r="AA42" s="418"/>
      <c r="AB42" s="416"/>
      <c r="AC42" s="416"/>
      <c r="AD42" s="416"/>
      <c r="AE42" s="413"/>
      <c r="AF42" s="413"/>
      <c r="AG42" s="413"/>
      <c r="AH42" s="414"/>
    </row>
    <row r="43" spans="1:34" ht="6.75" customHeight="1" x14ac:dyDescent="0.25">
      <c r="A43" s="997"/>
      <c r="B43" s="998"/>
      <c r="C43" s="998"/>
      <c r="D43" s="998"/>
      <c r="E43" s="998"/>
      <c r="F43" s="998"/>
      <c r="G43" s="998"/>
      <c r="H43" s="998"/>
      <c r="I43" s="999"/>
      <c r="J43" s="1003"/>
      <c r="K43" s="960"/>
      <c r="L43" s="589"/>
      <c r="M43" s="590"/>
      <c r="N43" s="590"/>
      <c r="O43" s="591"/>
      <c r="P43" s="146"/>
      <c r="Q43" s="283"/>
      <c r="R43" s="284"/>
      <c r="S43" s="417" t="s">
        <v>66</v>
      </c>
      <c r="T43" s="418"/>
      <c r="U43" s="418"/>
      <c r="V43" s="418"/>
      <c r="W43" s="418"/>
      <c r="X43" s="418"/>
      <c r="Y43" s="418"/>
      <c r="Z43" s="418"/>
      <c r="AA43" s="418"/>
      <c r="AB43" s="415">
        <v>309</v>
      </c>
      <c r="AC43" s="416"/>
      <c r="AD43" s="416"/>
      <c r="AE43" s="412">
        <f>Vkladani_dat!G60</f>
        <v>0</v>
      </c>
      <c r="AF43" s="413"/>
      <c r="AG43" s="413"/>
      <c r="AH43" s="414"/>
    </row>
    <row r="44" spans="1:34" ht="6" customHeight="1" x14ac:dyDescent="0.25">
      <c r="A44" s="1000"/>
      <c r="B44" s="1001"/>
      <c r="C44" s="1001"/>
      <c r="D44" s="1001"/>
      <c r="E44" s="1001"/>
      <c r="F44" s="1001"/>
      <c r="G44" s="1001"/>
      <c r="H44" s="1001"/>
      <c r="I44" s="1002"/>
      <c r="J44" s="1003"/>
      <c r="K44" s="960"/>
      <c r="L44" s="568"/>
      <c r="M44" s="569"/>
      <c r="N44" s="569"/>
      <c r="O44" s="570"/>
      <c r="P44" s="146"/>
      <c r="Q44" s="283"/>
      <c r="R44" s="284"/>
      <c r="S44" s="418"/>
      <c r="T44" s="418"/>
      <c r="U44" s="418"/>
      <c r="V44" s="418"/>
      <c r="W44" s="418"/>
      <c r="X44" s="418"/>
      <c r="Y44" s="418"/>
      <c r="Z44" s="418"/>
      <c r="AA44" s="418"/>
      <c r="AB44" s="416"/>
      <c r="AC44" s="416"/>
      <c r="AD44" s="416"/>
      <c r="AE44" s="413"/>
      <c r="AF44" s="413"/>
      <c r="AG44" s="413"/>
      <c r="AH44" s="414"/>
    </row>
    <row r="45" spans="1:34" ht="6.75" customHeight="1" x14ac:dyDescent="0.25">
      <c r="A45" s="952" t="s">
        <v>438</v>
      </c>
      <c r="B45" s="992" t="s">
        <v>492</v>
      </c>
      <c r="C45" s="946"/>
      <c r="D45" s="946"/>
      <c r="E45" s="946"/>
      <c r="F45" s="946"/>
      <c r="G45" s="946"/>
      <c r="H45" s="946"/>
      <c r="I45" s="947"/>
      <c r="J45" s="755">
        <v>103</v>
      </c>
      <c r="K45" s="819"/>
      <c r="L45" s="734">
        <f>Vkladani_dat!G20</f>
        <v>0</v>
      </c>
      <c r="M45" s="587"/>
      <c r="N45" s="587"/>
      <c r="O45" s="588"/>
      <c r="P45" s="146"/>
      <c r="Q45" s="283"/>
      <c r="R45" s="284"/>
      <c r="S45" s="417" t="s">
        <v>67</v>
      </c>
      <c r="T45" s="418"/>
      <c r="U45" s="418"/>
      <c r="V45" s="418"/>
      <c r="W45" s="418"/>
      <c r="X45" s="418"/>
      <c r="Y45" s="418"/>
      <c r="Z45" s="418"/>
      <c r="AA45" s="418"/>
      <c r="AB45" s="415">
        <v>310</v>
      </c>
      <c r="AC45" s="416"/>
      <c r="AD45" s="416"/>
      <c r="AE45" s="412">
        <f>Vkladani_dat!G61</f>
        <v>0</v>
      </c>
      <c r="AF45" s="413"/>
      <c r="AG45" s="413"/>
      <c r="AH45" s="414"/>
    </row>
    <row r="46" spans="1:34" ht="6.75" customHeight="1" x14ac:dyDescent="0.25">
      <c r="A46" s="953"/>
      <c r="B46" s="993"/>
      <c r="C46" s="948"/>
      <c r="D46" s="948"/>
      <c r="E46" s="948"/>
      <c r="F46" s="948"/>
      <c r="G46" s="948"/>
      <c r="H46" s="948"/>
      <c r="I46" s="949"/>
      <c r="J46" s="823"/>
      <c r="K46" s="825"/>
      <c r="L46" s="589"/>
      <c r="M46" s="590"/>
      <c r="N46" s="590"/>
      <c r="O46" s="591"/>
      <c r="P46" s="146"/>
      <c r="Q46" s="283"/>
      <c r="R46" s="284"/>
      <c r="S46" s="418"/>
      <c r="T46" s="418"/>
      <c r="U46" s="418"/>
      <c r="V46" s="418"/>
      <c r="W46" s="418"/>
      <c r="X46" s="418"/>
      <c r="Y46" s="418"/>
      <c r="Z46" s="418"/>
      <c r="AA46" s="418"/>
      <c r="AB46" s="416"/>
      <c r="AC46" s="416"/>
      <c r="AD46" s="416"/>
      <c r="AE46" s="413"/>
      <c r="AF46" s="413"/>
      <c r="AG46" s="413"/>
      <c r="AH46" s="414"/>
    </row>
    <row r="47" spans="1:34" ht="6.75" customHeight="1" x14ac:dyDescent="0.25">
      <c r="A47" s="953"/>
      <c r="B47" s="992" t="s">
        <v>493</v>
      </c>
      <c r="C47" s="946"/>
      <c r="D47" s="946"/>
      <c r="E47" s="946"/>
      <c r="F47" s="946"/>
      <c r="G47" s="946"/>
      <c r="H47" s="946"/>
      <c r="I47" s="947"/>
      <c r="J47" s="755">
        <v>104</v>
      </c>
      <c r="K47" s="819"/>
      <c r="L47" s="734">
        <f>Vkladani_dat!G21</f>
        <v>0</v>
      </c>
      <c r="M47" s="587"/>
      <c r="N47" s="587"/>
      <c r="O47" s="588"/>
      <c r="P47" s="146"/>
      <c r="Q47" s="283"/>
      <c r="R47" s="284"/>
      <c r="S47" s="417" t="s">
        <v>271</v>
      </c>
      <c r="T47" s="418"/>
      <c r="U47" s="418"/>
      <c r="V47" s="418"/>
      <c r="W47" s="418"/>
      <c r="X47" s="418"/>
      <c r="Y47" s="418"/>
      <c r="Z47" s="418"/>
      <c r="AA47" s="418"/>
      <c r="AB47" s="415">
        <v>311</v>
      </c>
      <c r="AC47" s="416"/>
      <c r="AD47" s="416"/>
      <c r="AE47" s="412">
        <f>Vkladani_dat!G62</f>
        <v>0</v>
      </c>
      <c r="AF47" s="413"/>
      <c r="AG47" s="413"/>
      <c r="AH47" s="414"/>
    </row>
    <row r="48" spans="1:34" ht="6.75" customHeight="1" x14ac:dyDescent="0.25">
      <c r="A48" s="953"/>
      <c r="B48" s="993"/>
      <c r="C48" s="948"/>
      <c r="D48" s="948"/>
      <c r="E48" s="948"/>
      <c r="F48" s="948"/>
      <c r="G48" s="948"/>
      <c r="H48" s="948"/>
      <c r="I48" s="949"/>
      <c r="J48" s="823"/>
      <c r="K48" s="825"/>
      <c r="L48" s="589"/>
      <c r="M48" s="590"/>
      <c r="N48" s="590"/>
      <c r="O48" s="591"/>
      <c r="P48" s="146"/>
      <c r="Q48" s="283"/>
      <c r="R48" s="284"/>
      <c r="S48" s="418"/>
      <c r="T48" s="418"/>
      <c r="U48" s="418"/>
      <c r="V48" s="418"/>
      <c r="W48" s="418"/>
      <c r="X48" s="418"/>
      <c r="Y48" s="418"/>
      <c r="Z48" s="418"/>
      <c r="AA48" s="418"/>
      <c r="AB48" s="416"/>
      <c r="AC48" s="416"/>
      <c r="AD48" s="416"/>
      <c r="AE48" s="413"/>
      <c r="AF48" s="413"/>
      <c r="AG48" s="413"/>
      <c r="AH48" s="414"/>
    </row>
    <row r="49" spans="1:34" ht="6.75" customHeight="1" x14ac:dyDescent="0.25">
      <c r="A49" s="953"/>
      <c r="B49" s="992" t="s">
        <v>494</v>
      </c>
      <c r="C49" s="946"/>
      <c r="D49" s="946"/>
      <c r="E49" s="946"/>
      <c r="F49" s="946"/>
      <c r="G49" s="946"/>
      <c r="H49" s="946"/>
      <c r="I49" s="947"/>
      <c r="J49" s="755">
        <v>105</v>
      </c>
      <c r="K49" s="819"/>
      <c r="L49" s="734">
        <f>Vkladani_dat!G22</f>
        <v>0</v>
      </c>
      <c r="M49" s="587"/>
      <c r="N49" s="587"/>
      <c r="O49" s="588"/>
      <c r="P49" s="146"/>
      <c r="Q49" s="283"/>
      <c r="R49" s="284"/>
      <c r="S49" s="417" t="s">
        <v>44</v>
      </c>
      <c r="T49" s="418"/>
      <c r="U49" s="418"/>
      <c r="V49" s="418"/>
      <c r="W49" s="418"/>
      <c r="X49" s="418"/>
      <c r="Y49" s="418"/>
      <c r="Z49" s="418"/>
      <c r="AA49" s="418"/>
      <c r="AB49" s="415">
        <v>312</v>
      </c>
      <c r="AC49" s="416"/>
      <c r="AD49" s="416"/>
      <c r="AE49" s="412">
        <f>Vkladani_dat!G63</f>
        <v>0</v>
      </c>
      <c r="AF49" s="413"/>
      <c r="AG49" s="413"/>
      <c r="AH49" s="414"/>
    </row>
    <row r="50" spans="1:34" ht="6.75" customHeight="1" x14ac:dyDescent="0.25">
      <c r="A50" s="953"/>
      <c r="B50" s="993"/>
      <c r="C50" s="948"/>
      <c r="D50" s="948"/>
      <c r="E50" s="948"/>
      <c r="F50" s="948"/>
      <c r="G50" s="948"/>
      <c r="H50" s="948"/>
      <c r="I50" s="949"/>
      <c r="J50" s="823"/>
      <c r="K50" s="825"/>
      <c r="L50" s="589"/>
      <c r="M50" s="590"/>
      <c r="N50" s="590"/>
      <c r="O50" s="591"/>
      <c r="P50" s="146"/>
      <c r="Q50" s="283"/>
      <c r="R50" s="284"/>
      <c r="S50" s="418"/>
      <c r="T50" s="418"/>
      <c r="U50" s="418"/>
      <c r="V50" s="418"/>
      <c r="W50" s="418"/>
      <c r="X50" s="418"/>
      <c r="Y50" s="418"/>
      <c r="Z50" s="418"/>
      <c r="AA50" s="418"/>
      <c r="AB50" s="416"/>
      <c r="AC50" s="416"/>
      <c r="AD50" s="416"/>
      <c r="AE50" s="413"/>
      <c r="AF50" s="413"/>
      <c r="AG50" s="413"/>
      <c r="AH50" s="414"/>
    </row>
    <row r="51" spans="1:34" ht="6.75" customHeight="1" x14ac:dyDescent="0.25">
      <c r="A51" s="953"/>
      <c r="B51" s="946" t="s">
        <v>495</v>
      </c>
      <c r="C51" s="946"/>
      <c r="D51" s="946"/>
      <c r="E51" s="946"/>
      <c r="F51" s="946"/>
      <c r="G51" s="946"/>
      <c r="H51" s="946"/>
      <c r="I51" s="947"/>
      <c r="J51" s="755">
        <v>106</v>
      </c>
      <c r="K51" s="819"/>
      <c r="L51" s="734">
        <f>Vkladani_dat!G23</f>
        <v>0</v>
      </c>
      <c r="M51" s="587"/>
      <c r="N51" s="587"/>
      <c r="O51" s="588"/>
      <c r="P51" s="146"/>
      <c r="Q51" s="283"/>
      <c r="R51" s="284"/>
      <c r="S51" s="417" t="s">
        <v>39</v>
      </c>
      <c r="T51" s="418"/>
      <c r="U51" s="418"/>
      <c r="V51" s="418"/>
      <c r="W51" s="418"/>
      <c r="X51" s="418"/>
      <c r="Y51" s="418"/>
      <c r="Z51" s="418"/>
      <c r="AA51" s="418"/>
      <c r="AB51" s="415">
        <v>313</v>
      </c>
      <c r="AC51" s="416"/>
      <c r="AD51" s="416"/>
      <c r="AE51" s="412">
        <f>Vkladani_dat!G64</f>
        <v>0</v>
      </c>
      <c r="AF51" s="413"/>
      <c r="AG51" s="413"/>
      <c r="AH51" s="414"/>
    </row>
    <row r="52" spans="1:34" ht="6.75" customHeight="1" x14ac:dyDescent="0.25">
      <c r="A52" s="953"/>
      <c r="B52" s="948"/>
      <c r="C52" s="948"/>
      <c r="D52" s="948"/>
      <c r="E52" s="948"/>
      <c r="F52" s="948"/>
      <c r="G52" s="948"/>
      <c r="H52" s="948"/>
      <c r="I52" s="949"/>
      <c r="J52" s="823"/>
      <c r="K52" s="825"/>
      <c r="L52" s="589"/>
      <c r="M52" s="590"/>
      <c r="N52" s="590"/>
      <c r="O52" s="591"/>
      <c r="P52" s="146"/>
      <c r="Q52" s="283"/>
      <c r="R52" s="284"/>
      <c r="S52" s="418"/>
      <c r="T52" s="418"/>
      <c r="U52" s="418"/>
      <c r="V52" s="418"/>
      <c r="W52" s="418"/>
      <c r="X52" s="418"/>
      <c r="Y52" s="418"/>
      <c r="Z52" s="418"/>
      <c r="AA52" s="418"/>
      <c r="AB52" s="416"/>
      <c r="AC52" s="416"/>
      <c r="AD52" s="416"/>
      <c r="AE52" s="413"/>
      <c r="AF52" s="413"/>
      <c r="AG52" s="413"/>
      <c r="AH52" s="414"/>
    </row>
    <row r="53" spans="1:34" ht="6.75" customHeight="1" x14ac:dyDescent="0.25">
      <c r="A53" s="953"/>
      <c r="B53" s="946" t="s">
        <v>496</v>
      </c>
      <c r="C53" s="946"/>
      <c r="D53" s="946"/>
      <c r="E53" s="946"/>
      <c r="F53" s="946"/>
      <c r="G53" s="946"/>
      <c r="H53" s="946"/>
      <c r="I53" s="947"/>
      <c r="J53" s="755">
        <v>107</v>
      </c>
      <c r="K53" s="819"/>
      <c r="L53" s="734">
        <f>Vkladani_dat!G24</f>
        <v>0</v>
      </c>
      <c r="M53" s="587"/>
      <c r="N53" s="587"/>
      <c r="O53" s="588"/>
      <c r="P53" s="146"/>
      <c r="Q53" s="283"/>
      <c r="R53" s="284"/>
      <c r="S53" s="417" t="s">
        <v>40</v>
      </c>
      <c r="T53" s="418"/>
      <c r="U53" s="418"/>
      <c r="V53" s="418"/>
      <c r="W53" s="418"/>
      <c r="X53" s="418"/>
      <c r="Y53" s="418"/>
      <c r="Z53" s="418"/>
      <c r="AA53" s="418"/>
      <c r="AB53" s="415">
        <v>314</v>
      </c>
      <c r="AC53" s="416"/>
      <c r="AD53" s="416"/>
      <c r="AE53" s="412">
        <f>Vkladani_dat!G65</f>
        <v>0</v>
      </c>
      <c r="AF53" s="413"/>
      <c r="AG53" s="413"/>
      <c r="AH53" s="414"/>
    </row>
    <row r="54" spans="1:34" ht="6.75" customHeight="1" x14ac:dyDescent="0.25">
      <c r="A54" s="953"/>
      <c r="B54" s="948"/>
      <c r="C54" s="948"/>
      <c r="D54" s="948"/>
      <c r="E54" s="948"/>
      <c r="F54" s="948"/>
      <c r="G54" s="948"/>
      <c r="H54" s="948"/>
      <c r="I54" s="949"/>
      <c r="J54" s="823"/>
      <c r="K54" s="825"/>
      <c r="L54" s="589"/>
      <c r="M54" s="590"/>
      <c r="N54" s="590"/>
      <c r="O54" s="591"/>
      <c r="P54" s="146"/>
      <c r="Q54" s="283"/>
      <c r="R54" s="284"/>
      <c r="S54" s="418"/>
      <c r="T54" s="418"/>
      <c r="U54" s="418"/>
      <c r="V54" s="418"/>
      <c r="W54" s="418"/>
      <c r="X54" s="418"/>
      <c r="Y54" s="418"/>
      <c r="Z54" s="418"/>
      <c r="AA54" s="418"/>
      <c r="AB54" s="416"/>
      <c r="AC54" s="416"/>
      <c r="AD54" s="416"/>
      <c r="AE54" s="413"/>
      <c r="AF54" s="413"/>
      <c r="AG54" s="413"/>
      <c r="AH54" s="414"/>
    </row>
    <row r="55" spans="1:34" ht="6.75" customHeight="1" x14ac:dyDescent="0.25">
      <c r="A55" s="953"/>
      <c r="B55" s="946" t="s">
        <v>497</v>
      </c>
      <c r="C55" s="946"/>
      <c r="D55" s="946"/>
      <c r="E55" s="946"/>
      <c r="F55" s="946"/>
      <c r="G55" s="946"/>
      <c r="H55" s="946"/>
      <c r="I55" s="947"/>
      <c r="J55" s="755">
        <v>108</v>
      </c>
      <c r="K55" s="819"/>
      <c r="L55" s="734">
        <f>Vkladani_dat!G25</f>
        <v>0</v>
      </c>
      <c r="M55" s="587"/>
      <c r="N55" s="587"/>
      <c r="O55" s="588"/>
      <c r="P55" s="146"/>
      <c r="Q55" s="283"/>
      <c r="R55" s="284"/>
      <c r="S55" s="417" t="s">
        <v>69</v>
      </c>
      <c r="T55" s="418"/>
      <c r="U55" s="418"/>
      <c r="V55" s="418"/>
      <c r="W55" s="418"/>
      <c r="X55" s="418"/>
      <c r="Y55" s="418"/>
      <c r="Z55" s="418"/>
      <c r="AA55" s="418"/>
      <c r="AB55" s="415">
        <v>315</v>
      </c>
      <c r="AC55" s="416"/>
      <c r="AD55" s="416"/>
      <c r="AE55" s="412">
        <f>Vkladani_dat!G66</f>
        <v>0</v>
      </c>
      <c r="AF55" s="413"/>
      <c r="AG55" s="413"/>
      <c r="AH55" s="414"/>
    </row>
    <row r="56" spans="1:34" ht="6.75" customHeight="1" x14ac:dyDescent="0.25">
      <c r="A56" s="953"/>
      <c r="B56" s="948"/>
      <c r="C56" s="948"/>
      <c r="D56" s="948"/>
      <c r="E56" s="948"/>
      <c r="F56" s="948"/>
      <c r="G56" s="948"/>
      <c r="H56" s="948"/>
      <c r="I56" s="949"/>
      <c r="J56" s="823"/>
      <c r="K56" s="825"/>
      <c r="L56" s="589"/>
      <c r="M56" s="590"/>
      <c r="N56" s="590"/>
      <c r="O56" s="591"/>
      <c r="P56" s="146"/>
      <c r="Q56" s="283"/>
      <c r="R56" s="284"/>
      <c r="S56" s="418"/>
      <c r="T56" s="418"/>
      <c r="U56" s="418"/>
      <c r="V56" s="418"/>
      <c r="W56" s="418"/>
      <c r="X56" s="418"/>
      <c r="Y56" s="418"/>
      <c r="Z56" s="418"/>
      <c r="AA56" s="418"/>
      <c r="AB56" s="416"/>
      <c r="AC56" s="416"/>
      <c r="AD56" s="416"/>
      <c r="AE56" s="413"/>
      <c r="AF56" s="413"/>
      <c r="AG56" s="413"/>
      <c r="AH56" s="414"/>
    </row>
    <row r="57" spans="1:34" ht="6.75" customHeight="1" x14ac:dyDescent="0.25">
      <c r="A57" s="953"/>
      <c r="B57" s="946" t="s">
        <v>498</v>
      </c>
      <c r="C57" s="946"/>
      <c r="D57" s="946"/>
      <c r="E57" s="946"/>
      <c r="F57" s="946"/>
      <c r="G57" s="946"/>
      <c r="H57" s="946"/>
      <c r="I57" s="947"/>
      <c r="J57" s="755">
        <v>109</v>
      </c>
      <c r="K57" s="819"/>
      <c r="L57" s="734">
        <f>Vkladani_dat!G26</f>
        <v>0</v>
      </c>
      <c r="M57" s="587"/>
      <c r="N57" s="587"/>
      <c r="O57" s="588"/>
      <c r="P57" s="146"/>
      <c r="Q57" s="283"/>
      <c r="R57" s="284"/>
      <c r="S57" s="417" t="s">
        <v>45</v>
      </c>
      <c r="T57" s="418"/>
      <c r="U57" s="418"/>
      <c r="V57" s="418"/>
      <c r="W57" s="418"/>
      <c r="X57" s="418"/>
      <c r="Y57" s="418"/>
      <c r="Z57" s="418"/>
      <c r="AA57" s="418"/>
      <c r="AB57" s="415">
        <v>316</v>
      </c>
      <c r="AC57" s="416"/>
      <c r="AD57" s="416"/>
      <c r="AE57" s="412">
        <f>Vkladani_dat!G67</f>
        <v>0</v>
      </c>
      <c r="AF57" s="413"/>
      <c r="AG57" s="413"/>
      <c r="AH57" s="414"/>
    </row>
    <row r="58" spans="1:34" ht="6.75" customHeight="1" x14ac:dyDescent="0.25">
      <c r="A58" s="953"/>
      <c r="B58" s="948"/>
      <c r="C58" s="948"/>
      <c r="D58" s="948"/>
      <c r="E58" s="948"/>
      <c r="F58" s="948"/>
      <c r="G58" s="948"/>
      <c r="H58" s="948"/>
      <c r="I58" s="949"/>
      <c r="J58" s="823"/>
      <c r="K58" s="825"/>
      <c r="L58" s="589"/>
      <c r="M58" s="590"/>
      <c r="N58" s="590"/>
      <c r="O58" s="591"/>
      <c r="P58" s="146"/>
      <c r="Q58" s="283"/>
      <c r="R58" s="284"/>
      <c r="S58" s="418"/>
      <c r="T58" s="418"/>
      <c r="U58" s="418"/>
      <c r="V58" s="418"/>
      <c r="W58" s="418"/>
      <c r="X58" s="418"/>
      <c r="Y58" s="418"/>
      <c r="Z58" s="418"/>
      <c r="AA58" s="418"/>
      <c r="AB58" s="416"/>
      <c r="AC58" s="416"/>
      <c r="AD58" s="416"/>
      <c r="AE58" s="413"/>
      <c r="AF58" s="413"/>
      <c r="AG58" s="413"/>
      <c r="AH58" s="414"/>
    </row>
    <row r="59" spans="1:34" ht="6.6" customHeight="1" x14ac:dyDescent="0.25">
      <c r="A59" s="953"/>
      <c r="B59" s="946" t="s">
        <v>499</v>
      </c>
      <c r="C59" s="946"/>
      <c r="D59" s="946"/>
      <c r="E59" s="946"/>
      <c r="F59" s="946"/>
      <c r="G59" s="946"/>
      <c r="H59" s="946"/>
      <c r="I59" s="947"/>
      <c r="J59" s="755">
        <v>110</v>
      </c>
      <c r="K59" s="819"/>
      <c r="L59" s="734">
        <f>Vkladani_dat!G27</f>
        <v>0</v>
      </c>
      <c r="M59" s="587"/>
      <c r="N59" s="587"/>
      <c r="O59" s="588"/>
      <c r="P59" s="146"/>
      <c r="Q59" s="1140" t="s">
        <v>461</v>
      </c>
      <c r="R59" s="418"/>
      <c r="S59" s="418"/>
      <c r="T59" s="418"/>
      <c r="U59" s="418"/>
      <c r="V59" s="418"/>
      <c r="W59" s="418"/>
      <c r="X59" s="418"/>
      <c r="Y59" s="418"/>
      <c r="Z59" s="418"/>
      <c r="AA59" s="418"/>
      <c r="AB59" s="415">
        <v>317</v>
      </c>
      <c r="AC59" s="416"/>
      <c r="AD59" s="416"/>
      <c r="AE59" s="1142">
        <f>Vkladani_dat!G68</f>
        <v>0</v>
      </c>
      <c r="AF59" s="1143"/>
      <c r="AG59" s="1143"/>
      <c r="AH59" s="1144"/>
    </row>
    <row r="60" spans="1:34" ht="6.6" customHeight="1" thickBot="1" x14ac:dyDescent="0.3">
      <c r="A60" s="953"/>
      <c r="B60" s="948"/>
      <c r="C60" s="948"/>
      <c r="D60" s="948"/>
      <c r="E60" s="948"/>
      <c r="F60" s="948"/>
      <c r="G60" s="948"/>
      <c r="H60" s="948"/>
      <c r="I60" s="949"/>
      <c r="J60" s="823"/>
      <c r="K60" s="825"/>
      <c r="L60" s="589"/>
      <c r="M60" s="590"/>
      <c r="N60" s="590"/>
      <c r="O60" s="591"/>
      <c r="P60" s="146"/>
      <c r="Q60" s="1141"/>
      <c r="R60" s="981"/>
      <c r="S60" s="981"/>
      <c r="T60" s="981"/>
      <c r="U60" s="981"/>
      <c r="V60" s="981"/>
      <c r="W60" s="981"/>
      <c r="X60" s="981"/>
      <c r="Y60" s="981"/>
      <c r="Z60" s="981"/>
      <c r="AA60" s="981"/>
      <c r="AB60" s="908"/>
      <c r="AC60" s="908"/>
      <c r="AD60" s="908"/>
      <c r="AE60" s="1145"/>
      <c r="AF60" s="1145"/>
      <c r="AG60" s="1145"/>
      <c r="AH60" s="1146"/>
    </row>
    <row r="61" spans="1:34" ht="7.15" customHeight="1" x14ac:dyDescent="0.25">
      <c r="A61" s="953"/>
      <c r="B61" s="946" t="s">
        <v>500</v>
      </c>
      <c r="C61" s="946"/>
      <c r="D61" s="946"/>
      <c r="E61" s="946"/>
      <c r="F61" s="946"/>
      <c r="G61" s="946"/>
      <c r="H61" s="946"/>
      <c r="I61" s="947"/>
      <c r="J61" s="755">
        <v>111</v>
      </c>
      <c r="K61" s="819"/>
      <c r="L61" s="734">
        <f>Vkladani_dat!G28</f>
        <v>0</v>
      </c>
      <c r="M61" s="587"/>
      <c r="N61" s="587"/>
      <c r="O61" s="588"/>
      <c r="P61" s="146"/>
      <c r="Q61" s="715"/>
      <c r="R61" s="715"/>
      <c r="S61" s="715"/>
      <c r="T61" s="715"/>
      <c r="U61" s="715"/>
      <c r="V61" s="715"/>
      <c r="W61" s="715"/>
      <c r="X61" s="715"/>
      <c r="Y61" s="715"/>
      <c r="Z61" s="715"/>
      <c r="AA61" s="715"/>
      <c r="AB61" s="715"/>
      <c r="AC61" s="715"/>
      <c r="AD61" s="715"/>
      <c r="AE61" s="715"/>
      <c r="AF61" s="715"/>
      <c r="AG61" s="715"/>
      <c r="AH61" s="715"/>
    </row>
    <row r="62" spans="1:34" ht="7.15" customHeight="1" x14ac:dyDescent="0.25">
      <c r="A62" s="953"/>
      <c r="B62" s="948"/>
      <c r="C62" s="948"/>
      <c r="D62" s="948"/>
      <c r="E62" s="948"/>
      <c r="F62" s="948"/>
      <c r="G62" s="948"/>
      <c r="H62" s="948"/>
      <c r="I62" s="949"/>
      <c r="J62" s="823"/>
      <c r="K62" s="825"/>
      <c r="L62" s="589"/>
      <c r="M62" s="590"/>
      <c r="N62" s="590"/>
      <c r="O62" s="591"/>
      <c r="P62" s="146"/>
      <c r="Q62" s="715"/>
      <c r="R62" s="715"/>
      <c r="S62" s="715"/>
      <c r="T62" s="715"/>
      <c r="U62" s="715"/>
      <c r="V62" s="715"/>
      <c r="W62" s="715"/>
      <c r="X62" s="715"/>
      <c r="Y62" s="715"/>
      <c r="Z62" s="715"/>
      <c r="AA62" s="715"/>
      <c r="AB62" s="715"/>
      <c r="AC62" s="715"/>
      <c r="AD62" s="715"/>
      <c r="AE62" s="715"/>
      <c r="AF62" s="715"/>
      <c r="AG62" s="715"/>
      <c r="AH62" s="715"/>
    </row>
    <row r="63" spans="1:34" ht="7.5" customHeight="1" x14ac:dyDescent="0.25">
      <c r="A63" s="953"/>
      <c r="B63" s="946" t="s">
        <v>501</v>
      </c>
      <c r="C63" s="946"/>
      <c r="D63" s="946"/>
      <c r="E63" s="946"/>
      <c r="F63" s="946"/>
      <c r="G63" s="946"/>
      <c r="H63" s="946"/>
      <c r="I63" s="947"/>
      <c r="J63" s="755">
        <v>112</v>
      </c>
      <c r="K63" s="819"/>
      <c r="L63" s="734">
        <f>Vkladani_dat!G29</f>
        <v>0</v>
      </c>
      <c r="M63" s="587"/>
      <c r="N63" s="587"/>
      <c r="O63" s="588"/>
      <c r="P63" s="146"/>
      <c r="Q63" s="975" t="s">
        <v>168</v>
      </c>
      <c r="R63" s="976"/>
      <c r="S63" s="976"/>
      <c r="T63" s="976"/>
      <c r="U63" s="976"/>
      <c r="V63" s="976"/>
      <c r="W63" s="976"/>
      <c r="X63" s="976"/>
      <c r="Y63" s="976"/>
      <c r="Z63" s="976"/>
      <c r="AA63" s="976"/>
      <c r="AB63" s="977"/>
      <c r="AC63" s="977"/>
      <c r="AD63" s="977"/>
      <c r="AE63" s="977"/>
      <c r="AF63" s="977"/>
      <c r="AG63" s="977"/>
      <c r="AH63" s="978"/>
    </row>
    <row r="64" spans="1:34" ht="6" customHeight="1" thickBot="1" x14ac:dyDescent="0.3">
      <c r="A64" s="953"/>
      <c r="B64" s="948"/>
      <c r="C64" s="948"/>
      <c r="D64" s="948"/>
      <c r="E64" s="948"/>
      <c r="F64" s="948"/>
      <c r="G64" s="948"/>
      <c r="H64" s="948"/>
      <c r="I64" s="949"/>
      <c r="J64" s="823"/>
      <c r="K64" s="825"/>
      <c r="L64" s="589"/>
      <c r="M64" s="590"/>
      <c r="N64" s="590"/>
      <c r="O64" s="591"/>
      <c r="P64" s="146"/>
      <c r="Q64" s="979"/>
      <c r="R64" s="980"/>
      <c r="S64" s="980"/>
      <c r="T64" s="980"/>
      <c r="U64" s="980"/>
      <c r="V64" s="980"/>
      <c r="W64" s="980"/>
      <c r="X64" s="980"/>
      <c r="Y64" s="980"/>
      <c r="Z64" s="980"/>
      <c r="AA64" s="980"/>
      <c r="AB64" s="981"/>
      <c r="AC64" s="981"/>
      <c r="AD64" s="981"/>
      <c r="AE64" s="981"/>
      <c r="AF64" s="981"/>
      <c r="AG64" s="981"/>
      <c r="AH64" s="982"/>
    </row>
    <row r="65" spans="1:34" ht="12" customHeight="1" x14ac:dyDescent="0.25">
      <c r="A65" s="953"/>
      <c r="B65" s="946" t="s">
        <v>502</v>
      </c>
      <c r="C65" s="946"/>
      <c r="D65" s="946"/>
      <c r="E65" s="946"/>
      <c r="F65" s="946"/>
      <c r="G65" s="946"/>
      <c r="H65" s="946"/>
      <c r="I65" s="947"/>
      <c r="J65" s="755">
        <v>113</v>
      </c>
      <c r="K65" s="819"/>
      <c r="L65" s="734">
        <f>Vkladani_dat!G30</f>
        <v>0</v>
      </c>
      <c r="M65" s="587"/>
      <c r="N65" s="587"/>
      <c r="O65" s="588"/>
      <c r="P65" s="146"/>
      <c r="Q65" s="988"/>
      <c r="R65" s="989"/>
      <c r="S65" s="989"/>
      <c r="T65" s="989"/>
      <c r="U65" s="989"/>
      <c r="V65" s="989"/>
      <c r="W65" s="989"/>
      <c r="X65" s="989"/>
      <c r="Y65" s="989"/>
      <c r="Z65" s="989"/>
      <c r="AA65" s="989"/>
      <c r="AB65" s="983" t="s">
        <v>265</v>
      </c>
      <c r="AC65" s="428"/>
      <c r="AD65" s="428"/>
      <c r="AE65" s="984" t="s">
        <v>62</v>
      </c>
      <c r="AF65" s="428"/>
      <c r="AG65" s="428"/>
      <c r="AH65" s="985"/>
    </row>
    <row r="66" spans="1:34" ht="3" customHeight="1" x14ac:dyDescent="0.25">
      <c r="A66" s="954"/>
      <c r="B66" s="948"/>
      <c r="C66" s="948"/>
      <c r="D66" s="948"/>
      <c r="E66" s="948"/>
      <c r="F66" s="948"/>
      <c r="G66" s="948"/>
      <c r="H66" s="948"/>
      <c r="I66" s="949"/>
      <c r="J66" s="823"/>
      <c r="K66" s="825"/>
      <c r="L66" s="589"/>
      <c r="M66" s="590"/>
      <c r="N66" s="590"/>
      <c r="O66" s="591"/>
      <c r="P66" s="146"/>
      <c r="Q66" s="990" t="s">
        <v>63</v>
      </c>
      <c r="R66" s="815"/>
      <c r="S66" s="815"/>
      <c r="T66" s="815"/>
      <c r="U66" s="815"/>
      <c r="V66" s="815"/>
      <c r="W66" s="815"/>
      <c r="X66" s="815"/>
      <c r="Y66" s="815"/>
      <c r="Z66" s="815"/>
      <c r="AA66" s="815"/>
      <c r="AB66" s="986">
        <v>1</v>
      </c>
      <c r="AC66" s="987"/>
      <c r="AD66" s="987"/>
      <c r="AE66" s="991">
        <v>2</v>
      </c>
      <c r="AF66" s="815"/>
      <c r="AG66" s="815"/>
      <c r="AH66" s="816"/>
    </row>
    <row r="67" spans="1:34" ht="7.15" customHeight="1" x14ac:dyDescent="0.25">
      <c r="A67" s="717" t="s">
        <v>172</v>
      </c>
      <c r="B67" s="718"/>
      <c r="C67" s="718"/>
      <c r="D67" s="718"/>
      <c r="E67" s="718"/>
      <c r="F67" s="718"/>
      <c r="G67" s="718"/>
      <c r="H67" s="718"/>
      <c r="I67" s="950"/>
      <c r="J67" s="755">
        <v>114</v>
      </c>
      <c r="K67" s="819"/>
      <c r="L67" s="734">
        <f>Vkladani_dat!G31</f>
        <v>0</v>
      </c>
      <c r="M67" s="587"/>
      <c r="N67" s="587"/>
      <c r="O67" s="588"/>
      <c r="P67" s="146"/>
      <c r="Q67" s="990"/>
      <c r="R67" s="815"/>
      <c r="S67" s="815"/>
      <c r="T67" s="815"/>
      <c r="U67" s="815"/>
      <c r="V67" s="815"/>
      <c r="W67" s="815"/>
      <c r="X67" s="815"/>
      <c r="Y67" s="815"/>
      <c r="Z67" s="815"/>
      <c r="AA67" s="815"/>
      <c r="AB67" s="987"/>
      <c r="AC67" s="987"/>
      <c r="AD67" s="987"/>
      <c r="AE67" s="815"/>
      <c r="AF67" s="815"/>
      <c r="AG67" s="815"/>
      <c r="AH67" s="816"/>
    </row>
    <row r="68" spans="1:34" ht="7.9" customHeight="1" x14ac:dyDescent="0.25">
      <c r="A68" s="719"/>
      <c r="B68" s="720"/>
      <c r="C68" s="720"/>
      <c r="D68" s="720"/>
      <c r="E68" s="720"/>
      <c r="F68" s="720"/>
      <c r="G68" s="720"/>
      <c r="H68" s="720"/>
      <c r="I68" s="951"/>
      <c r="J68" s="823"/>
      <c r="K68" s="825"/>
      <c r="L68" s="589"/>
      <c r="M68" s="590"/>
      <c r="N68" s="590"/>
      <c r="O68" s="591"/>
      <c r="P68" s="146"/>
      <c r="Q68" s="968" t="s">
        <v>453</v>
      </c>
      <c r="R68" s="385"/>
      <c r="S68" s="385"/>
      <c r="T68" s="385"/>
      <c r="U68" s="385"/>
      <c r="V68" s="969" t="s">
        <v>398</v>
      </c>
      <c r="W68" s="955" t="s">
        <v>568</v>
      </c>
      <c r="X68" s="956"/>
      <c r="Y68" s="956"/>
      <c r="Z68" s="956"/>
      <c r="AA68" s="956"/>
      <c r="AB68" s="415">
        <v>401</v>
      </c>
      <c r="AC68" s="629"/>
      <c r="AD68" s="629"/>
      <c r="AE68" s="412">
        <f>Vkladani_dat!G73</f>
        <v>0</v>
      </c>
      <c r="AF68" s="607"/>
      <c r="AG68" s="607"/>
      <c r="AH68" s="608"/>
    </row>
    <row r="69" spans="1:34" ht="10.15" customHeight="1" x14ac:dyDescent="0.25">
      <c r="A69" s="817" t="s">
        <v>272</v>
      </c>
      <c r="B69" s="946"/>
      <c r="C69" s="946"/>
      <c r="D69" s="946"/>
      <c r="E69" s="946"/>
      <c r="F69" s="946"/>
      <c r="G69" s="946"/>
      <c r="H69" s="946"/>
      <c r="I69" s="947"/>
      <c r="J69" s="755">
        <v>115</v>
      </c>
      <c r="K69" s="819"/>
      <c r="L69" s="734">
        <f>Vkladani_dat!G32</f>
        <v>0</v>
      </c>
      <c r="M69" s="587"/>
      <c r="N69" s="587"/>
      <c r="O69" s="588"/>
      <c r="P69" s="146"/>
      <c r="Q69" s="384"/>
      <c r="R69" s="385"/>
      <c r="S69" s="385"/>
      <c r="T69" s="385"/>
      <c r="U69" s="385"/>
      <c r="V69" s="284"/>
      <c r="W69" s="956"/>
      <c r="X69" s="956"/>
      <c r="Y69" s="956"/>
      <c r="Z69" s="956"/>
      <c r="AA69" s="956"/>
      <c r="AB69" s="629"/>
      <c r="AC69" s="629"/>
      <c r="AD69" s="629"/>
      <c r="AE69" s="607"/>
      <c r="AF69" s="607"/>
      <c r="AG69" s="607"/>
      <c r="AH69" s="608"/>
    </row>
    <row r="70" spans="1:34" ht="4.9000000000000004" customHeight="1" x14ac:dyDescent="0.25">
      <c r="A70" s="961"/>
      <c r="B70" s="948"/>
      <c r="C70" s="948"/>
      <c r="D70" s="948"/>
      <c r="E70" s="948"/>
      <c r="F70" s="948"/>
      <c r="G70" s="948"/>
      <c r="H70" s="948"/>
      <c r="I70" s="949"/>
      <c r="J70" s="823"/>
      <c r="K70" s="825"/>
      <c r="L70" s="589"/>
      <c r="M70" s="590"/>
      <c r="N70" s="590"/>
      <c r="O70" s="591"/>
      <c r="P70" s="146"/>
      <c r="Q70" s="384"/>
      <c r="R70" s="385"/>
      <c r="S70" s="385"/>
      <c r="T70" s="385"/>
      <c r="U70" s="385"/>
      <c r="V70" s="284"/>
      <c r="W70" s="956"/>
      <c r="X70" s="956"/>
      <c r="Y70" s="956"/>
      <c r="Z70" s="956"/>
      <c r="AA70" s="956"/>
      <c r="AB70" s="629"/>
      <c r="AC70" s="629"/>
      <c r="AD70" s="629"/>
      <c r="AE70" s="607"/>
      <c r="AF70" s="607"/>
      <c r="AG70" s="607"/>
      <c r="AH70" s="608"/>
    </row>
    <row r="71" spans="1:34" ht="11.45" customHeight="1" x14ac:dyDescent="0.25">
      <c r="A71" s="958" t="s">
        <v>489</v>
      </c>
      <c r="B71" s="959"/>
      <c r="C71" s="959"/>
      <c r="D71" s="959"/>
      <c r="E71" s="959"/>
      <c r="F71" s="959"/>
      <c r="G71" s="959"/>
      <c r="H71" s="959"/>
      <c r="I71" s="959"/>
      <c r="J71" s="801">
        <v>116</v>
      </c>
      <c r="K71" s="960"/>
      <c r="L71" s="734">
        <f>Vkladani_dat!G33</f>
        <v>0</v>
      </c>
      <c r="M71" s="587"/>
      <c r="N71" s="587"/>
      <c r="O71" s="588"/>
      <c r="P71" s="146"/>
      <c r="Q71" s="384"/>
      <c r="R71" s="385"/>
      <c r="S71" s="385"/>
      <c r="T71" s="385"/>
      <c r="U71" s="385"/>
      <c r="V71" s="284"/>
      <c r="W71" s="957" t="s">
        <v>462</v>
      </c>
      <c r="X71" s="298"/>
      <c r="Y71" s="298"/>
      <c r="Z71" s="298"/>
      <c r="AA71" s="298"/>
      <c r="AB71" s="415">
        <v>402</v>
      </c>
      <c r="AC71" s="629"/>
      <c r="AD71" s="629"/>
      <c r="AE71" s="413">
        <f>Vkladani_dat!G74</f>
        <v>0</v>
      </c>
      <c r="AF71" s="1138"/>
      <c r="AG71" s="1138"/>
      <c r="AH71" s="1139"/>
    </row>
    <row r="72" spans="1:34" ht="11.45" customHeight="1" thickBot="1" x14ac:dyDescent="0.3">
      <c r="A72" s="939" t="s">
        <v>490</v>
      </c>
      <c r="B72" s="940"/>
      <c r="C72" s="940"/>
      <c r="D72" s="940"/>
      <c r="E72" s="940"/>
      <c r="F72" s="940"/>
      <c r="G72" s="940"/>
      <c r="H72" s="940"/>
      <c r="I72" s="941"/>
      <c r="J72" s="942">
        <v>117</v>
      </c>
      <c r="K72" s="943"/>
      <c r="L72" s="970">
        <f>Vkladani_dat!G34</f>
        <v>0</v>
      </c>
      <c r="M72" s="971"/>
      <c r="N72" s="971"/>
      <c r="O72" s="972"/>
      <c r="P72" s="146"/>
      <c r="Q72" s="384"/>
      <c r="R72" s="385"/>
      <c r="S72" s="385"/>
      <c r="T72" s="385"/>
      <c r="U72" s="385"/>
      <c r="V72" s="284"/>
      <c r="W72" s="298"/>
      <c r="X72" s="298"/>
      <c r="Y72" s="298"/>
      <c r="Z72" s="298"/>
      <c r="AA72" s="298"/>
      <c r="AB72" s="629"/>
      <c r="AC72" s="629"/>
      <c r="AD72" s="629"/>
      <c r="AE72" s="1138"/>
      <c r="AF72" s="1138"/>
      <c r="AG72" s="1138"/>
      <c r="AH72" s="1139"/>
    </row>
    <row r="73" spans="1:34" ht="7.9" customHeight="1" x14ac:dyDescent="0.25">
      <c r="A73" s="84"/>
      <c r="B73" s="84"/>
      <c r="C73" s="84"/>
      <c r="D73" s="84"/>
      <c r="E73" s="84"/>
      <c r="F73" s="84"/>
      <c r="G73" s="84"/>
      <c r="H73" s="84"/>
      <c r="I73" s="84"/>
      <c r="J73" s="139"/>
      <c r="K73" s="139"/>
      <c r="L73" s="145"/>
      <c r="M73" s="145"/>
      <c r="N73" s="145"/>
      <c r="O73" s="145"/>
      <c r="P73" s="146"/>
      <c r="Q73" s="973" t="s">
        <v>452</v>
      </c>
      <c r="R73" s="676"/>
      <c r="S73" s="676"/>
      <c r="T73" s="676"/>
      <c r="U73" s="676"/>
      <c r="V73" s="284"/>
      <c r="W73" s="1125" t="s">
        <v>478</v>
      </c>
      <c r="X73" s="374"/>
      <c r="Y73" s="374"/>
      <c r="Z73" s="374"/>
      <c r="AA73" s="374"/>
      <c r="AB73" s="415">
        <v>403</v>
      </c>
      <c r="AC73" s="629"/>
      <c r="AD73" s="629"/>
      <c r="AE73" s="412">
        <f>Vkladani_dat!G75</f>
        <v>0</v>
      </c>
      <c r="AF73" s="607"/>
      <c r="AG73" s="607"/>
      <c r="AH73" s="608"/>
    </row>
    <row r="74" spans="1:34" ht="4.1500000000000004" customHeight="1" x14ac:dyDescent="0.25">
      <c r="A74" s="1127" t="s">
        <v>70</v>
      </c>
      <c r="B74" s="1127"/>
      <c r="C74" s="1127"/>
      <c r="D74" s="1127"/>
      <c r="E74" s="1127"/>
      <c r="F74" s="1127"/>
      <c r="G74" s="1127"/>
      <c r="H74" s="1127"/>
      <c r="I74" s="1127"/>
      <c r="J74" s="716"/>
      <c r="K74" s="716"/>
      <c r="L74" s="716"/>
      <c r="M74" s="716"/>
      <c r="N74" s="716"/>
      <c r="O74" s="1128"/>
      <c r="P74" s="146"/>
      <c r="Q74" s="974"/>
      <c r="R74" s="676"/>
      <c r="S74" s="676"/>
      <c r="T74" s="676"/>
      <c r="U74" s="676"/>
      <c r="V74" s="284"/>
      <c r="W74" s="374"/>
      <c r="X74" s="374"/>
      <c r="Y74" s="374"/>
      <c r="Z74" s="374"/>
      <c r="AA74" s="374"/>
      <c r="AB74" s="629"/>
      <c r="AC74" s="629"/>
      <c r="AD74" s="629"/>
      <c r="AE74" s="607"/>
      <c r="AF74" s="607"/>
      <c r="AG74" s="607"/>
      <c r="AH74" s="608"/>
    </row>
    <row r="75" spans="1:34" ht="10.5" customHeight="1" thickBot="1" x14ac:dyDescent="0.3">
      <c r="A75" s="1129"/>
      <c r="B75" s="1129"/>
      <c r="C75" s="1129"/>
      <c r="D75" s="1129"/>
      <c r="E75" s="1129"/>
      <c r="F75" s="1129"/>
      <c r="G75" s="1129"/>
      <c r="H75" s="1129"/>
      <c r="I75" s="1129"/>
      <c r="J75" s="1130"/>
      <c r="K75" s="1130"/>
      <c r="L75" s="1130"/>
      <c r="M75" s="1130"/>
      <c r="N75" s="1130"/>
      <c r="O75" s="1131"/>
      <c r="P75" s="146"/>
      <c r="Q75" s="974"/>
      <c r="R75" s="676"/>
      <c r="S75" s="676"/>
      <c r="T75" s="676"/>
      <c r="U75" s="676"/>
      <c r="V75" s="284"/>
      <c r="W75" s="1125" t="s">
        <v>477</v>
      </c>
      <c r="X75" s="374"/>
      <c r="Y75" s="374"/>
      <c r="Z75" s="374"/>
      <c r="AA75" s="374"/>
      <c r="AB75" s="415">
        <v>404</v>
      </c>
      <c r="AC75" s="629"/>
      <c r="AD75" s="629"/>
      <c r="AE75" s="412">
        <f>Vkladani_dat!G76</f>
        <v>0</v>
      </c>
      <c r="AF75" s="607"/>
      <c r="AG75" s="607"/>
      <c r="AH75" s="608"/>
    </row>
    <row r="76" spans="1:34" ht="2.25" customHeight="1" x14ac:dyDescent="0.25">
      <c r="A76" s="1132"/>
      <c r="B76" s="1133"/>
      <c r="C76" s="1133"/>
      <c r="D76" s="1133"/>
      <c r="E76" s="1133"/>
      <c r="F76" s="1133"/>
      <c r="G76" s="1133"/>
      <c r="H76" s="1133"/>
      <c r="I76" s="1133"/>
      <c r="J76" s="1136" t="s">
        <v>265</v>
      </c>
      <c r="K76" s="1137"/>
      <c r="L76" s="962" t="s">
        <v>62</v>
      </c>
      <c r="M76" s="963"/>
      <c r="N76" s="963"/>
      <c r="O76" s="964"/>
      <c r="P76" s="146"/>
      <c r="Q76" s="974"/>
      <c r="R76" s="676"/>
      <c r="S76" s="676"/>
      <c r="T76" s="676"/>
      <c r="U76" s="676"/>
      <c r="V76" s="284"/>
      <c r="W76" s="374"/>
      <c r="X76" s="374"/>
      <c r="Y76" s="374"/>
      <c r="Z76" s="374"/>
      <c r="AA76" s="374"/>
      <c r="AB76" s="629"/>
      <c r="AC76" s="629"/>
      <c r="AD76" s="629"/>
      <c r="AE76" s="607"/>
      <c r="AF76" s="607"/>
      <c r="AG76" s="607"/>
      <c r="AH76" s="608"/>
    </row>
    <row r="77" spans="1:34" ht="12" customHeight="1" x14ac:dyDescent="0.25">
      <c r="A77" s="1134"/>
      <c r="B77" s="1135"/>
      <c r="C77" s="1135"/>
      <c r="D77" s="1135"/>
      <c r="E77" s="1135"/>
      <c r="F77" s="1135"/>
      <c r="G77" s="1135"/>
      <c r="H77" s="1135"/>
      <c r="I77" s="1135"/>
      <c r="J77" s="966"/>
      <c r="K77" s="1114"/>
      <c r="L77" s="965"/>
      <c r="M77" s="966"/>
      <c r="N77" s="966"/>
      <c r="O77" s="967"/>
      <c r="P77" s="146"/>
      <c r="Q77" s="1126" t="s">
        <v>451</v>
      </c>
      <c r="R77" s="341"/>
      <c r="S77" s="341"/>
      <c r="T77" s="341"/>
      <c r="U77" s="341"/>
      <c r="V77" s="341"/>
      <c r="W77" s="341"/>
      <c r="X77" s="341"/>
      <c r="Y77" s="341"/>
      <c r="Z77" s="341"/>
      <c r="AA77" s="341"/>
      <c r="AB77" s="707">
        <v>405</v>
      </c>
      <c r="AC77" s="385"/>
      <c r="AD77" s="385"/>
      <c r="AE77" s="1121">
        <f>Vkladani_dat!G77</f>
        <v>0</v>
      </c>
      <c r="AF77" s="1122"/>
      <c r="AG77" s="1122"/>
      <c r="AH77" s="1123"/>
    </row>
    <row r="78" spans="1:34" ht="3.75" customHeight="1" x14ac:dyDescent="0.25">
      <c r="A78" s="1110" t="s">
        <v>63</v>
      </c>
      <c r="B78" s="1111"/>
      <c r="C78" s="1111"/>
      <c r="D78" s="1111"/>
      <c r="E78" s="1111"/>
      <c r="F78" s="1111"/>
      <c r="G78" s="1111"/>
      <c r="H78" s="1111"/>
      <c r="I78" s="1112"/>
      <c r="J78" s="1115">
        <v>1</v>
      </c>
      <c r="K78" s="1116"/>
      <c r="L78" s="1119">
        <v>2</v>
      </c>
      <c r="M78" s="1111"/>
      <c r="N78" s="1111"/>
      <c r="O78" s="1120"/>
      <c r="P78" s="146"/>
      <c r="Q78" s="339"/>
      <c r="R78" s="341"/>
      <c r="S78" s="341"/>
      <c r="T78" s="341"/>
      <c r="U78" s="341"/>
      <c r="V78" s="341"/>
      <c r="W78" s="341"/>
      <c r="X78" s="341"/>
      <c r="Y78" s="341"/>
      <c r="Z78" s="341"/>
      <c r="AA78" s="341"/>
      <c r="AB78" s="385"/>
      <c r="AC78" s="385"/>
      <c r="AD78" s="385"/>
      <c r="AE78" s="1122"/>
      <c r="AF78" s="1122"/>
      <c r="AG78" s="1122"/>
      <c r="AH78" s="1123"/>
    </row>
    <row r="79" spans="1:34" ht="7.5" customHeight="1" x14ac:dyDescent="0.25">
      <c r="A79" s="1113"/>
      <c r="B79" s="966"/>
      <c r="C79" s="966"/>
      <c r="D79" s="966"/>
      <c r="E79" s="966"/>
      <c r="F79" s="966"/>
      <c r="G79" s="966"/>
      <c r="H79" s="966"/>
      <c r="I79" s="1114"/>
      <c r="J79" s="1117"/>
      <c r="K79" s="1118"/>
      <c r="L79" s="965"/>
      <c r="M79" s="966"/>
      <c r="N79" s="966"/>
      <c r="O79" s="967"/>
      <c r="P79" s="146"/>
      <c r="Q79" s="339"/>
      <c r="R79" s="341"/>
      <c r="S79" s="341"/>
      <c r="T79" s="341"/>
      <c r="U79" s="341"/>
      <c r="V79" s="341"/>
      <c r="W79" s="341"/>
      <c r="X79" s="341"/>
      <c r="Y79" s="341"/>
      <c r="Z79" s="341"/>
      <c r="AA79" s="341"/>
      <c r="AB79" s="385"/>
      <c r="AC79" s="385"/>
      <c r="AD79" s="385"/>
      <c r="AE79" s="1122"/>
      <c r="AF79" s="1122"/>
      <c r="AG79" s="1122"/>
      <c r="AH79" s="1123"/>
    </row>
    <row r="80" spans="1:34" ht="9" customHeight="1" x14ac:dyDescent="0.25">
      <c r="A80" s="936" t="s">
        <v>176</v>
      </c>
      <c r="B80" s="1013"/>
      <c r="C80" s="1013"/>
      <c r="D80" s="1013"/>
      <c r="E80" s="1013"/>
      <c r="F80" s="1013"/>
      <c r="G80" s="1013"/>
      <c r="H80" s="1013"/>
      <c r="I80" s="1013"/>
      <c r="J80" s="415">
        <v>201</v>
      </c>
      <c r="K80" s="415"/>
      <c r="L80" s="412">
        <f>Vkladani_dat!G39</f>
        <v>0</v>
      </c>
      <c r="M80" s="413"/>
      <c r="N80" s="413"/>
      <c r="O80" s="414"/>
      <c r="P80" s="146"/>
      <c r="Q80" s="1124" t="s">
        <v>463</v>
      </c>
      <c r="R80" s="931"/>
      <c r="S80" s="931"/>
      <c r="T80" s="931"/>
      <c r="U80" s="931"/>
      <c r="V80" s="931"/>
      <c r="W80" s="931"/>
      <c r="X80" s="931"/>
      <c r="Y80" s="931"/>
      <c r="Z80" s="931"/>
      <c r="AA80" s="931"/>
      <c r="AB80" s="415">
        <v>406</v>
      </c>
      <c r="AC80" s="629"/>
      <c r="AD80" s="629"/>
      <c r="AE80" s="412">
        <f>Vkladani_dat!G78</f>
        <v>0</v>
      </c>
      <c r="AF80" s="607"/>
      <c r="AG80" s="607"/>
      <c r="AH80" s="608"/>
    </row>
    <row r="81" spans="1:34" ht="6.75" customHeight="1" x14ac:dyDescent="0.25">
      <c r="A81" s="936"/>
      <c r="B81" s="1013"/>
      <c r="C81" s="1013"/>
      <c r="D81" s="1013"/>
      <c r="E81" s="1013"/>
      <c r="F81" s="1013"/>
      <c r="G81" s="1013"/>
      <c r="H81" s="1013"/>
      <c r="I81" s="1013"/>
      <c r="J81" s="415"/>
      <c r="K81" s="415"/>
      <c r="L81" s="413"/>
      <c r="M81" s="413"/>
      <c r="N81" s="413"/>
      <c r="O81" s="414"/>
      <c r="P81" s="146"/>
      <c r="Q81" s="932"/>
      <c r="R81" s="931"/>
      <c r="S81" s="931"/>
      <c r="T81" s="931"/>
      <c r="U81" s="931"/>
      <c r="V81" s="931"/>
      <c r="W81" s="931"/>
      <c r="X81" s="931"/>
      <c r="Y81" s="931"/>
      <c r="Z81" s="931"/>
      <c r="AA81" s="931"/>
      <c r="AB81" s="629"/>
      <c r="AC81" s="629"/>
      <c r="AD81" s="629"/>
      <c r="AE81" s="607"/>
      <c r="AF81" s="607"/>
      <c r="AG81" s="607"/>
      <c r="AH81" s="608"/>
    </row>
    <row r="82" spans="1:34" ht="8.25" customHeight="1" x14ac:dyDescent="0.25">
      <c r="A82" s="944" t="s">
        <v>445</v>
      </c>
      <c r="B82" s="925" t="s">
        <v>443</v>
      </c>
      <c r="C82" s="282"/>
      <c r="D82" s="282"/>
      <c r="E82" s="282"/>
      <c r="F82" s="282"/>
      <c r="G82" s="282"/>
      <c r="H82" s="282"/>
      <c r="I82" s="282"/>
      <c r="J82" s="415">
        <v>202</v>
      </c>
      <c r="K82" s="416"/>
      <c r="L82" s="412">
        <f>Vkladani_dat!G40</f>
        <v>0</v>
      </c>
      <c r="M82" s="413"/>
      <c r="N82" s="413"/>
      <c r="O82" s="414"/>
      <c r="P82" s="146"/>
      <c r="Q82" s="932"/>
      <c r="R82" s="931"/>
      <c r="S82" s="931"/>
      <c r="T82" s="931"/>
      <c r="U82" s="931"/>
      <c r="V82" s="931"/>
      <c r="W82" s="931"/>
      <c r="X82" s="931"/>
      <c r="Y82" s="931"/>
      <c r="Z82" s="931"/>
      <c r="AA82" s="931"/>
      <c r="AB82" s="629"/>
      <c r="AC82" s="629"/>
      <c r="AD82" s="629"/>
      <c r="AE82" s="607"/>
      <c r="AF82" s="607"/>
      <c r="AG82" s="607"/>
      <c r="AH82" s="608"/>
    </row>
    <row r="83" spans="1:34" ht="7.5" customHeight="1" x14ac:dyDescent="0.25">
      <c r="A83" s="945"/>
      <c r="B83" s="282"/>
      <c r="C83" s="282"/>
      <c r="D83" s="282"/>
      <c r="E83" s="282"/>
      <c r="F83" s="282"/>
      <c r="G83" s="282"/>
      <c r="H83" s="282"/>
      <c r="I83" s="282"/>
      <c r="J83" s="416"/>
      <c r="K83" s="416"/>
      <c r="L83" s="413"/>
      <c r="M83" s="413"/>
      <c r="N83" s="413"/>
      <c r="O83" s="414"/>
      <c r="P83" s="146"/>
      <c r="Q83" s="1126" t="s">
        <v>450</v>
      </c>
      <c r="R83" s="341"/>
      <c r="S83" s="341"/>
      <c r="T83" s="341"/>
      <c r="U83" s="341"/>
      <c r="V83" s="341"/>
      <c r="W83" s="341"/>
      <c r="X83" s="341"/>
      <c r="Y83" s="341"/>
      <c r="Z83" s="341"/>
      <c r="AA83" s="341"/>
      <c r="AB83" s="707">
        <v>407</v>
      </c>
      <c r="AC83" s="385"/>
      <c r="AD83" s="385"/>
      <c r="AE83" s="1121">
        <f>Vkladani_dat!G79</f>
        <v>0</v>
      </c>
      <c r="AF83" s="1122"/>
      <c r="AG83" s="1122"/>
      <c r="AH83" s="1123"/>
    </row>
    <row r="84" spans="1:34" ht="6.75" customHeight="1" x14ac:dyDescent="0.25">
      <c r="A84" s="945"/>
      <c r="B84" s="925" t="s">
        <v>442</v>
      </c>
      <c r="C84" s="282"/>
      <c r="D84" s="282"/>
      <c r="E84" s="282"/>
      <c r="F84" s="282"/>
      <c r="G84" s="282"/>
      <c r="H84" s="282"/>
      <c r="I84" s="282"/>
      <c r="J84" s="415">
        <v>203</v>
      </c>
      <c r="K84" s="416"/>
      <c r="L84" s="412">
        <f>Vkladani_dat!G41</f>
        <v>0</v>
      </c>
      <c r="M84" s="413"/>
      <c r="N84" s="413"/>
      <c r="O84" s="414"/>
      <c r="P84" s="146"/>
      <c r="Q84" s="339"/>
      <c r="R84" s="341"/>
      <c r="S84" s="341"/>
      <c r="T84" s="341"/>
      <c r="U84" s="341"/>
      <c r="V84" s="341"/>
      <c r="W84" s="341"/>
      <c r="X84" s="341"/>
      <c r="Y84" s="341"/>
      <c r="Z84" s="341"/>
      <c r="AA84" s="341"/>
      <c r="AB84" s="385"/>
      <c r="AC84" s="385"/>
      <c r="AD84" s="385"/>
      <c r="AE84" s="1122"/>
      <c r="AF84" s="1122"/>
      <c r="AG84" s="1122"/>
      <c r="AH84" s="1123"/>
    </row>
    <row r="85" spans="1:34" ht="8.4499999999999993" customHeight="1" x14ac:dyDescent="0.25">
      <c r="A85" s="945"/>
      <c r="B85" s="282"/>
      <c r="C85" s="282"/>
      <c r="D85" s="282"/>
      <c r="E85" s="282"/>
      <c r="F85" s="282"/>
      <c r="G85" s="282"/>
      <c r="H85" s="282"/>
      <c r="I85" s="282"/>
      <c r="J85" s="416"/>
      <c r="K85" s="416"/>
      <c r="L85" s="413"/>
      <c r="M85" s="413"/>
      <c r="N85" s="413"/>
      <c r="O85" s="414"/>
      <c r="P85" s="146"/>
      <c r="Q85" s="339"/>
      <c r="R85" s="341"/>
      <c r="S85" s="341"/>
      <c r="T85" s="341"/>
      <c r="U85" s="341"/>
      <c r="V85" s="341"/>
      <c r="W85" s="341"/>
      <c r="X85" s="341"/>
      <c r="Y85" s="341"/>
      <c r="Z85" s="341"/>
      <c r="AA85" s="341"/>
      <c r="AB85" s="385"/>
      <c r="AC85" s="385"/>
      <c r="AD85" s="385"/>
      <c r="AE85" s="1122"/>
      <c r="AF85" s="1122"/>
      <c r="AG85" s="1122"/>
      <c r="AH85" s="1123"/>
    </row>
    <row r="86" spans="1:34" ht="7.5" customHeight="1" x14ac:dyDescent="0.25">
      <c r="A86" s="936" t="s">
        <v>440</v>
      </c>
      <c r="B86" s="937"/>
      <c r="C86" s="937"/>
      <c r="D86" s="937"/>
      <c r="E86" s="937"/>
      <c r="F86" s="937"/>
      <c r="G86" s="937"/>
      <c r="H86" s="937"/>
      <c r="I86" s="937"/>
      <c r="J86" s="415">
        <v>204</v>
      </c>
      <c r="K86" s="416"/>
      <c r="L86" s="412">
        <f>Vkladani_dat!G42</f>
        <v>0</v>
      </c>
      <c r="M86" s="413"/>
      <c r="N86" s="413"/>
      <c r="O86" s="414"/>
      <c r="P86" s="146"/>
      <c r="Q86" s="930" t="s">
        <v>464</v>
      </c>
      <c r="R86" s="931"/>
      <c r="S86" s="931"/>
      <c r="T86" s="931"/>
      <c r="U86" s="931"/>
      <c r="V86" s="931"/>
      <c r="W86" s="931"/>
      <c r="X86" s="931"/>
      <c r="Y86" s="931"/>
      <c r="Z86" s="931"/>
      <c r="AA86" s="931"/>
      <c r="AB86" s="415">
        <v>408</v>
      </c>
      <c r="AC86" s="629"/>
      <c r="AD86" s="629"/>
      <c r="AE86" s="412">
        <f>Vkladani_dat!G80</f>
        <v>0</v>
      </c>
      <c r="AF86" s="607"/>
      <c r="AG86" s="607"/>
      <c r="AH86" s="608"/>
    </row>
    <row r="87" spans="1:34" ht="6" customHeight="1" x14ac:dyDescent="0.25">
      <c r="A87" s="938"/>
      <c r="B87" s="937"/>
      <c r="C87" s="937"/>
      <c r="D87" s="937"/>
      <c r="E87" s="937"/>
      <c r="F87" s="937"/>
      <c r="G87" s="937"/>
      <c r="H87" s="937"/>
      <c r="I87" s="937"/>
      <c r="J87" s="416"/>
      <c r="K87" s="416"/>
      <c r="L87" s="413"/>
      <c r="M87" s="413"/>
      <c r="N87" s="413"/>
      <c r="O87" s="414"/>
      <c r="P87" s="146"/>
      <c r="Q87" s="932"/>
      <c r="R87" s="931"/>
      <c r="S87" s="931"/>
      <c r="T87" s="931"/>
      <c r="U87" s="931"/>
      <c r="V87" s="931"/>
      <c r="W87" s="931"/>
      <c r="X87" s="931"/>
      <c r="Y87" s="931"/>
      <c r="Z87" s="931"/>
      <c r="AA87" s="931"/>
      <c r="AB87" s="629"/>
      <c r="AC87" s="629"/>
      <c r="AD87" s="629"/>
      <c r="AE87" s="607"/>
      <c r="AF87" s="607"/>
      <c r="AG87" s="607"/>
      <c r="AH87" s="608"/>
    </row>
    <row r="88" spans="1:34" ht="16.5" customHeight="1" x14ac:dyDescent="0.25">
      <c r="A88" s="926" t="s">
        <v>439</v>
      </c>
      <c r="B88" s="282"/>
      <c r="C88" s="282"/>
      <c r="D88" s="282"/>
      <c r="E88" s="282"/>
      <c r="F88" s="282"/>
      <c r="G88" s="282"/>
      <c r="H88" s="282"/>
      <c r="I88" s="282"/>
      <c r="J88" s="415">
        <v>205</v>
      </c>
      <c r="K88" s="629"/>
      <c r="L88" s="412">
        <f>Vkladani_dat!G43</f>
        <v>0</v>
      </c>
      <c r="M88" s="607"/>
      <c r="N88" s="607"/>
      <c r="O88" s="608"/>
      <c r="P88" s="146"/>
      <c r="Q88" s="932"/>
      <c r="R88" s="931"/>
      <c r="S88" s="931"/>
      <c r="T88" s="931"/>
      <c r="U88" s="931"/>
      <c r="V88" s="931"/>
      <c r="W88" s="931"/>
      <c r="X88" s="931"/>
      <c r="Y88" s="931"/>
      <c r="Z88" s="931"/>
      <c r="AA88" s="931"/>
      <c r="AB88" s="629"/>
      <c r="AC88" s="629"/>
      <c r="AD88" s="629"/>
      <c r="AE88" s="607"/>
      <c r="AF88" s="607"/>
      <c r="AG88" s="607"/>
      <c r="AH88" s="608"/>
    </row>
    <row r="89" spans="1:34" ht="6" customHeight="1" x14ac:dyDescent="0.25">
      <c r="A89" s="934" t="s">
        <v>441</v>
      </c>
      <c r="B89" s="925" t="s">
        <v>486</v>
      </c>
      <c r="C89" s="282"/>
      <c r="D89" s="282"/>
      <c r="E89" s="282"/>
      <c r="F89" s="282"/>
      <c r="G89" s="282"/>
      <c r="H89" s="282"/>
      <c r="I89" s="282"/>
      <c r="J89" s="415">
        <v>206</v>
      </c>
      <c r="K89" s="629"/>
      <c r="L89" s="413">
        <f>Vkladani_dat!G44</f>
        <v>0</v>
      </c>
      <c r="M89" s="607"/>
      <c r="N89" s="607"/>
      <c r="O89" s="608"/>
      <c r="P89" s="146"/>
      <c r="Q89" s="924" t="s">
        <v>449</v>
      </c>
      <c r="R89" s="925"/>
      <c r="S89" s="925"/>
      <c r="T89" s="925"/>
      <c r="U89" s="925"/>
      <c r="V89" s="925"/>
      <c r="W89" s="925"/>
      <c r="X89" s="925"/>
      <c r="Y89" s="925"/>
      <c r="Z89" s="925"/>
      <c r="AA89" s="925"/>
      <c r="AB89" s="707">
        <v>409</v>
      </c>
      <c r="AC89" s="707"/>
      <c r="AD89" s="707"/>
      <c r="AE89" s="412">
        <f>Vkladani_dat!G81</f>
        <v>0</v>
      </c>
      <c r="AF89" s="413"/>
      <c r="AG89" s="413"/>
      <c r="AH89" s="414"/>
    </row>
    <row r="90" spans="1:34" ht="7.5" customHeight="1" x14ac:dyDescent="0.25">
      <c r="A90" s="935"/>
      <c r="B90" s="282"/>
      <c r="C90" s="282"/>
      <c r="D90" s="282"/>
      <c r="E90" s="282"/>
      <c r="F90" s="282"/>
      <c r="G90" s="282"/>
      <c r="H90" s="282"/>
      <c r="I90" s="282"/>
      <c r="J90" s="629"/>
      <c r="K90" s="629"/>
      <c r="L90" s="607"/>
      <c r="M90" s="607"/>
      <c r="N90" s="607"/>
      <c r="O90" s="608"/>
      <c r="P90" s="146"/>
      <c r="Q90" s="926"/>
      <c r="R90" s="925"/>
      <c r="S90" s="925"/>
      <c r="T90" s="925"/>
      <c r="U90" s="925"/>
      <c r="V90" s="925"/>
      <c r="W90" s="925"/>
      <c r="X90" s="925"/>
      <c r="Y90" s="925"/>
      <c r="Z90" s="925"/>
      <c r="AA90" s="925"/>
      <c r="AB90" s="707"/>
      <c r="AC90" s="707"/>
      <c r="AD90" s="707"/>
      <c r="AE90" s="413"/>
      <c r="AF90" s="413"/>
      <c r="AG90" s="413"/>
      <c r="AH90" s="414"/>
    </row>
    <row r="91" spans="1:34" ht="9" customHeight="1" x14ac:dyDescent="0.25">
      <c r="A91" s="935"/>
      <c r="B91" s="929" t="s">
        <v>487</v>
      </c>
      <c r="C91" s="933"/>
      <c r="D91" s="933"/>
      <c r="E91" s="933"/>
      <c r="F91" s="933"/>
      <c r="G91" s="933"/>
      <c r="H91" s="933"/>
      <c r="I91" s="933"/>
      <c r="J91" s="416">
        <v>207</v>
      </c>
      <c r="K91" s="629"/>
      <c r="L91" s="412">
        <f>Vkladani_dat!G45</f>
        <v>0</v>
      </c>
      <c r="M91" s="607"/>
      <c r="N91" s="607"/>
      <c r="O91" s="608"/>
      <c r="P91" s="146"/>
      <c r="Q91" s="926"/>
      <c r="R91" s="925"/>
      <c r="S91" s="925"/>
      <c r="T91" s="925"/>
      <c r="U91" s="925"/>
      <c r="V91" s="925"/>
      <c r="W91" s="925"/>
      <c r="X91" s="925"/>
      <c r="Y91" s="925"/>
      <c r="Z91" s="925"/>
      <c r="AA91" s="925"/>
      <c r="AB91" s="707"/>
      <c r="AC91" s="707"/>
      <c r="AD91" s="707"/>
      <c r="AE91" s="413"/>
      <c r="AF91" s="413"/>
      <c r="AG91" s="413"/>
      <c r="AH91" s="414"/>
    </row>
    <row r="92" spans="1:34" ht="6.75" customHeight="1" x14ac:dyDescent="0.25">
      <c r="A92" s="935"/>
      <c r="B92" s="933"/>
      <c r="C92" s="933"/>
      <c r="D92" s="933"/>
      <c r="E92" s="933"/>
      <c r="F92" s="933"/>
      <c r="G92" s="933"/>
      <c r="H92" s="933"/>
      <c r="I92" s="933"/>
      <c r="J92" s="629"/>
      <c r="K92" s="629"/>
      <c r="L92" s="607"/>
      <c r="M92" s="607"/>
      <c r="N92" s="607"/>
      <c r="O92" s="608"/>
      <c r="P92" s="146"/>
      <c r="Q92" s="924" t="s">
        <v>539</v>
      </c>
      <c r="R92" s="925"/>
      <c r="S92" s="925"/>
      <c r="T92" s="925"/>
      <c r="U92" s="925"/>
      <c r="V92" s="925"/>
      <c r="W92" s="925"/>
      <c r="X92" s="925"/>
      <c r="Y92" s="925"/>
      <c r="Z92" s="925"/>
      <c r="AA92" s="925"/>
      <c r="AB92" s="707">
        <v>410</v>
      </c>
      <c r="AC92" s="707"/>
      <c r="AD92" s="707"/>
      <c r="AE92" s="412">
        <f>Vkladani_dat!G82</f>
        <v>0</v>
      </c>
      <c r="AF92" s="413"/>
      <c r="AG92" s="413"/>
      <c r="AH92" s="414"/>
    </row>
    <row r="93" spans="1:34" ht="6.75" customHeight="1" x14ac:dyDescent="0.25">
      <c r="A93" s="935"/>
      <c r="B93" s="933"/>
      <c r="C93" s="933"/>
      <c r="D93" s="933"/>
      <c r="E93" s="933"/>
      <c r="F93" s="933"/>
      <c r="G93" s="933"/>
      <c r="H93" s="933"/>
      <c r="I93" s="933"/>
      <c r="J93" s="629"/>
      <c r="K93" s="629"/>
      <c r="L93" s="607"/>
      <c r="M93" s="607"/>
      <c r="N93" s="607"/>
      <c r="O93" s="608"/>
      <c r="P93" s="146"/>
      <c r="Q93" s="926"/>
      <c r="R93" s="925"/>
      <c r="S93" s="925"/>
      <c r="T93" s="925"/>
      <c r="U93" s="925"/>
      <c r="V93" s="925"/>
      <c r="W93" s="925"/>
      <c r="X93" s="925"/>
      <c r="Y93" s="925"/>
      <c r="Z93" s="925"/>
      <c r="AA93" s="925"/>
      <c r="AB93" s="707"/>
      <c r="AC93" s="707"/>
      <c r="AD93" s="707"/>
      <c r="AE93" s="413"/>
      <c r="AF93" s="413"/>
      <c r="AG93" s="413"/>
      <c r="AH93" s="414"/>
    </row>
    <row r="94" spans="1:34" ht="6.75" customHeight="1" x14ac:dyDescent="0.25">
      <c r="A94" s="935"/>
      <c r="B94" s="933"/>
      <c r="C94" s="933"/>
      <c r="D94" s="933"/>
      <c r="E94" s="933"/>
      <c r="F94" s="933"/>
      <c r="G94" s="933"/>
      <c r="H94" s="933"/>
      <c r="I94" s="933"/>
      <c r="J94" s="629"/>
      <c r="K94" s="629"/>
      <c r="L94" s="607"/>
      <c r="M94" s="607"/>
      <c r="N94" s="607"/>
      <c r="O94" s="608"/>
      <c r="P94" s="146"/>
      <c r="Q94" s="926"/>
      <c r="R94" s="925"/>
      <c r="S94" s="925"/>
      <c r="T94" s="925"/>
      <c r="U94" s="925"/>
      <c r="V94" s="925"/>
      <c r="W94" s="925"/>
      <c r="X94" s="925"/>
      <c r="Y94" s="925"/>
      <c r="Z94" s="925"/>
      <c r="AA94" s="925"/>
      <c r="AB94" s="707"/>
      <c r="AC94" s="707"/>
      <c r="AD94" s="707"/>
      <c r="AE94" s="413"/>
      <c r="AF94" s="413"/>
      <c r="AG94" s="413"/>
      <c r="AH94" s="414"/>
    </row>
    <row r="95" spans="1:34" ht="15" customHeight="1" x14ac:dyDescent="0.25">
      <c r="A95" s="935"/>
      <c r="B95" s="929" t="s">
        <v>488</v>
      </c>
      <c r="C95" s="929"/>
      <c r="D95" s="929"/>
      <c r="E95" s="929"/>
      <c r="F95" s="929"/>
      <c r="G95" s="929"/>
      <c r="H95" s="929"/>
      <c r="I95" s="929"/>
      <c r="J95" s="415">
        <v>208</v>
      </c>
      <c r="K95" s="416"/>
      <c r="L95" s="412">
        <f>Vkladani_dat!G46</f>
        <v>0</v>
      </c>
      <c r="M95" s="413"/>
      <c r="N95" s="413"/>
      <c r="O95" s="414"/>
      <c r="P95" s="146"/>
      <c r="Q95" s="924" t="s">
        <v>448</v>
      </c>
      <c r="R95" s="928"/>
      <c r="S95" s="928"/>
      <c r="T95" s="928"/>
      <c r="U95" s="928"/>
      <c r="V95" s="928"/>
      <c r="W95" s="928"/>
      <c r="X95" s="928"/>
      <c r="Y95" s="928"/>
      <c r="Z95" s="928"/>
      <c r="AA95" s="928"/>
      <c r="AB95" s="707">
        <v>411</v>
      </c>
      <c r="AC95" s="707"/>
      <c r="AD95" s="707"/>
      <c r="AE95" s="412">
        <f>Vkladani_dat!G83</f>
        <v>0</v>
      </c>
      <c r="AF95" s="413"/>
      <c r="AG95" s="413"/>
      <c r="AH95" s="414"/>
    </row>
    <row r="96" spans="1:34" ht="21.75" customHeight="1" thickBot="1" x14ac:dyDescent="0.3">
      <c r="A96" s="419" t="s">
        <v>444</v>
      </c>
      <c r="B96" s="327"/>
      <c r="C96" s="327"/>
      <c r="D96" s="327"/>
      <c r="E96" s="327"/>
      <c r="F96" s="327"/>
      <c r="G96" s="327"/>
      <c r="H96" s="327"/>
      <c r="I96" s="327"/>
      <c r="J96" s="907">
        <v>209</v>
      </c>
      <c r="K96" s="908"/>
      <c r="L96" s="909">
        <f>Vkladani_dat!G47</f>
        <v>0</v>
      </c>
      <c r="M96" s="910"/>
      <c r="N96" s="910"/>
      <c r="O96" s="911"/>
      <c r="P96" s="146"/>
      <c r="Q96" s="918" t="s">
        <v>447</v>
      </c>
      <c r="R96" s="919"/>
      <c r="S96" s="919"/>
      <c r="T96" s="919"/>
      <c r="U96" s="919"/>
      <c r="V96" s="919"/>
      <c r="W96" s="919"/>
      <c r="X96" s="919"/>
      <c r="Y96" s="919"/>
      <c r="Z96" s="919"/>
      <c r="AA96" s="919"/>
      <c r="AB96" s="920">
        <v>412</v>
      </c>
      <c r="AC96" s="920"/>
      <c r="AD96" s="920"/>
      <c r="AE96" s="909">
        <f>Vkladani_dat!G84</f>
        <v>0</v>
      </c>
      <c r="AF96" s="910"/>
      <c r="AG96" s="910"/>
      <c r="AH96" s="911"/>
    </row>
    <row r="97" spans="1:34" ht="7.9" customHeight="1" x14ac:dyDescent="0.25">
      <c r="A97" s="420"/>
      <c r="B97" s="421"/>
      <c r="C97" s="421"/>
      <c r="D97" s="421"/>
      <c r="E97" s="421"/>
      <c r="F97" s="421"/>
      <c r="G97" s="421"/>
      <c r="H97" s="421"/>
      <c r="I97" s="421"/>
      <c r="J97" s="421"/>
      <c r="K97" s="421"/>
      <c r="L97" s="421"/>
      <c r="M97" s="421"/>
      <c r="N97" s="421"/>
      <c r="O97" s="421"/>
      <c r="P97" s="146"/>
      <c r="Q97" s="915"/>
      <c r="R97" s="916"/>
      <c r="S97" s="916"/>
      <c r="T97" s="916"/>
      <c r="U97" s="916"/>
      <c r="V97" s="916"/>
      <c r="W97" s="916"/>
      <c r="X97" s="916"/>
      <c r="Y97" s="916"/>
      <c r="Z97" s="916"/>
      <c r="AA97" s="916"/>
      <c r="AB97" s="927"/>
      <c r="AC97" s="927"/>
      <c r="AD97" s="927"/>
      <c r="AE97" s="917"/>
      <c r="AF97" s="614"/>
      <c r="AG97" s="614"/>
      <c r="AH97" s="614"/>
    </row>
    <row r="98" spans="1:34" ht="8.25" customHeight="1" x14ac:dyDescent="0.25">
      <c r="A98" s="912"/>
      <c r="B98" s="913"/>
      <c r="C98" s="913"/>
      <c r="D98" s="913"/>
      <c r="E98" s="913"/>
      <c r="F98" s="913"/>
      <c r="G98" s="913"/>
      <c r="H98" s="913"/>
      <c r="I98" s="913"/>
      <c r="J98" s="914"/>
      <c r="K98" s="598"/>
      <c r="L98" s="783"/>
      <c r="M98" s="590"/>
      <c r="N98" s="590"/>
      <c r="O98" s="590"/>
      <c r="P98" s="146"/>
      <c r="Q98" s="912"/>
      <c r="R98" s="913"/>
      <c r="S98" s="913"/>
      <c r="T98" s="913"/>
      <c r="U98" s="913"/>
      <c r="V98" s="913"/>
      <c r="W98" s="913"/>
      <c r="X98" s="913"/>
      <c r="Y98" s="913"/>
      <c r="Z98" s="913"/>
      <c r="AA98" s="913"/>
      <c r="AB98" s="921"/>
      <c r="AC98" s="921"/>
      <c r="AD98" s="921"/>
      <c r="AE98" s="783"/>
      <c r="AF98" s="590"/>
      <c r="AG98" s="590"/>
      <c r="AH98" s="590"/>
    </row>
    <row r="99" spans="1:34" ht="5.25" customHeight="1" x14ac:dyDescent="0.25">
      <c r="A99" s="913"/>
      <c r="B99" s="913"/>
      <c r="C99" s="913"/>
      <c r="D99" s="913"/>
      <c r="E99" s="913"/>
      <c r="F99" s="913"/>
      <c r="G99" s="913"/>
      <c r="H99" s="913"/>
      <c r="I99" s="913"/>
      <c r="J99" s="598"/>
      <c r="K99" s="598"/>
      <c r="L99" s="590"/>
      <c r="M99" s="590"/>
      <c r="N99" s="590"/>
      <c r="O99" s="590"/>
      <c r="P99" s="146"/>
      <c r="Q99" s="912"/>
      <c r="R99" s="913"/>
      <c r="S99" s="913"/>
      <c r="T99" s="913"/>
      <c r="U99" s="913"/>
      <c r="V99" s="913"/>
      <c r="W99" s="913"/>
      <c r="X99" s="913"/>
      <c r="Y99" s="913"/>
      <c r="Z99" s="913"/>
      <c r="AA99" s="913"/>
      <c r="AB99" s="922"/>
      <c r="AC99" s="923"/>
      <c r="AD99" s="923"/>
      <c r="AE99" s="566"/>
      <c r="AF99" s="566"/>
      <c r="AG99" s="566"/>
      <c r="AH99" s="566"/>
    </row>
    <row r="100" spans="1:34" ht="3" hidden="1" customHeight="1" x14ac:dyDescent="0.25">
      <c r="A100" s="85"/>
      <c r="B100" s="85"/>
      <c r="C100" s="85"/>
      <c r="D100" s="85"/>
      <c r="E100" s="85"/>
      <c r="F100" s="85"/>
      <c r="G100" s="85"/>
      <c r="H100" s="85"/>
      <c r="I100" s="85"/>
      <c r="J100" s="86"/>
      <c r="K100" s="86"/>
      <c r="L100" s="87"/>
      <c r="M100" s="87"/>
      <c r="N100" s="87"/>
      <c r="O100" s="88"/>
      <c r="P100" s="146"/>
      <c r="Q100" s="913"/>
      <c r="R100" s="913"/>
      <c r="S100" s="913"/>
      <c r="T100" s="913"/>
      <c r="U100" s="913"/>
      <c r="V100" s="913"/>
      <c r="W100" s="913"/>
      <c r="X100" s="913"/>
      <c r="Y100" s="913"/>
      <c r="Z100" s="913"/>
      <c r="AA100" s="913"/>
      <c r="AB100" s="923"/>
      <c r="AC100" s="923"/>
      <c r="AD100" s="923"/>
      <c r="AE100" s="566"/>
      <c r="AF100" s="566"/>
      <c r="AG100" s="566"/>
      <c r="AH100" s="566"/>
    </row>
    <row r="101" spans="1:34" ht="1.9" customHeight="1" x14ac:dyDescent="0.25">
      <c r="A101" s="903"/>
      <c r="B101" s="904"/>
      <c r="C101" s="904"/>
      <c r="D101" s="904"/>
      <c r="E101" s="904"/>
      <c r="F101" s="904"/>
      <c r="G101" s="904"/>
      <c r="H101" s="14"/>
      <c r="I101" s="14"/>
      <c r="J101" s="14"/>
      <c r="K101" s="14"/>
      <c r="L101" s="14"/>
      <c r="M101" s="14"/>
      <c r="N101" s="14"/>
      <c r="O101" s="15"/>
      <c r="P101" s="146"/>
      <c r="Q101" s="143"/>
      <c r="R101" s="143"/>
      <c r="S101" s="143"/>
      <c r="T101" s="143"/>
      <c r="U101" s="143"/>
      <c r="V101" s="143"/>
      <c r="W101" s="143"/>
      <c r="X101" s="143"/>
      <c r="Y101" s="143"/>
      <c r="Z101" s="143"/>
      <c r="AA101" s="143"/>
      <c r="AB101" s="30"/>
      <c r="AC101" s="30"/>
      <c r="AD101" s="30"/>
      <c r="AE101" s="31"/>
      <c r="AF101" s="31"/>
      <c r="AG101" s="31"/>
      <c r="AH101" s="31"/>
    </row>
    <row r="102" spans="1:34" ht="9" customHeight="1" x14ac:dyDescent="0.25">
      <c r="A102" s="897" t="s">
        <v>378</v>
      </c>
      <c r="B102" s="905"/>
      <c r="C102" s="905"/>
      <c r="D102" s="905"/>
      <c r="E102" s="905"/>
      <c r="F102" s="905"/>
      <c r="G102" s="905"/>
      <c r="H102" s="905"/>
      <c r="I102" s="905"/>
      <c r="J102" s="905"/>
      <c r="K102" s="905"/>
      <c r="L102" s="905"/>
      <c r="M102" s="905"/>
      <c r="N102" s="905"/>
      <c r="O102" s="905"/>
      <c r="P102" s="146"/>
      <c r="Q102" s="906" t="s">
        <v>381</v>
      </c>
      <c r="R102" s="899"/>
      <c r="S102" s="899"/>
      <c r="T102" s="899"/>
      <c r="U102" s="899"/>
      <c r="V102" s="899"/>
      <c r="W102" s="899"/>
      <c r="X102" s="899"/>
      <c r="Y102" s="899"/>
      <c r="Z102" s="899"/>
      <c r="AA102" s="899"/>
      <c r="AB102" s="899"/>
      <c r="AC102" s="899"/>
      <c r="AD102" s="899"/>
      <c r="AE102" s="899"/>
      <c r="AF102" s="899"/>
      <c r="AG102" s="899"/>
      <c r="AH102" s="899"/>
    </row>
    <row r="103" spans="1:34" ht="7.9" customHeight="1" x14ac:dyDescent="0.25">
      <c r="A103" s="897" t="s">
        <v>379</v>
      </c>
      <c r="B103" s="897"/>
      <c r="C103" s="897"/>
      <c r="D103" s="897"/>
      <c r="E103" s="897"/>
      <c r="F103" s="897"/>
      <c r="G103" s="897"/>
      <c r="H103" s="897"/>
      <c r="I103" s="897"/>
      <c r="J103" s="897"/>
      <c r="K103" s="897"/>
      <c r="L103" s="897"/>
      <c r="M103" s="897"/>
      <c r="N103" s="897"/>
      <c r="O103" s="897"/>
      <c r="P103" s="146"/>
      <c r="Q103" s="898" t="s">
        <v>380</v>
      </c>
      <c r="R103" s="899"/>
      <c r="S103" s="899"/>
      <c r="T103" s="899"/>
      <c r="U103" s="899"/>
      <c r="V103" s="899"/>
      <c r="W103" s="899"/>
      <c r="X103" s="899"/>
      <c r="Y103" s="899"/>
      <c r="Z103" s="899"/>
      <c r="AA103" s="899"/>
      <c r="AB103" s="899"/>
      <c r="AC103" s="899"/>
      <c r="AD103" s="899"/>
      <c r="AE103" s="899"/>
      <c r="AF103" s="899"/>
      <c r="AG103" s="899"/>
      <c r="AH103" s="899"/>
    </row>
    <row r="104" spans="1:34" ht="11.25" customHeight="1" x14ac:dyDescent="0.25">
      <c r="A104" s="900"/>
      <c r="B104" s="440"/>
      <c r="C104" s="440"/>
      <c r="D104" s="440"/>
      <c r="E104" s="440"/>
      <c r="F104" s="440"/>
      <c r="G104" s="440"/>
      <c r="H104" s="440"/>
      <c r="I104" s="440"/>
      <c r="J104" s="440"/>
      <c r="K104" s="440"/>
      <c r="L104" s="440"/>
      <c r="M104" s="440"/>
      <c r="N104" s="440"/>
      <c r="O104" s="440"/>
      <c r="P104" s="146"/>
      <c r="Q104" s="901"/>
      <c r="R104" s="902"/>
      <c r="S104" s="902"/>
      <c r="T104" s="902"/>
      <c r="U104" s="902"/>
      <c r="V104" s="902"/>
      <c r="W104" s="902"/>
      <c r="X104" s="902"/>
      <c r="Y104" s="902"/>
      <c r="Z104" s="902"/>
      <c r="AA104" s="902"/>
      <c r="AB104" s="902"/>
      <c r="AC104" s="902"/>
      <c r="AD104" s="902"/>
      <c r="AE104" s="902"/>
      <c r="AF104" s="902"/>
      <c r="AG104" s="902"/>
      <c r="AH104" s="902"/>
    </row>
    <row r="105" spans="1:34" ht="6.75" customHeight="1" x14ac:dyDescent="0.25">
      <c r="A105" s="142"/>
      <c r="B105" s="16"/>
      <c r="C105" s="16"/>
      <c r="D105" s="16"/>
      <c r="E105" s="16"/>
      <c r="F105" s="440"/>
      <c r="G105" s="440"/>
      <c r="H105" s="440"/>
      <c r="I105" s="440"/>
      <c r="J105" s="440"/>
      <c r="K105" s="440"/>
      <c r="L105" s="440"/>
      <c r="M105" s="440"/>
      <c r="N105" s="440"/>
      <c r="O105" s="440"/>
      <c r="P105" s="146"/>
      <c r="Q105" s="897"/>
      <c r="R105" s="897"/>
      <c r="S105" s="897"/>
      <c r="T105" s="897"/>
      <c r="U105" s="897"/>
      <c r="V105" s="897"/>
      <c r="W105" s="897"/>
      <c r="X105" s="897"/>
      <c r="Y105" s="897"/>
      <c r="Z105" s="17"/>
      <c r="AA105" s="446"/>
      <c r="AB105" s="446"/>
      <c r="AC105" s="446"/>
      <c r="AD105" s="446"/>
      <c r="AE105" s="446"/>
      <c r="AF105" s="446"/>
      <c r="AG105" s="446"/>
      <c r="AH105" s="446"/>
    </row>
    <row r="106" spans="1:34" ht="1.5" hidden="1" customHeight="1" x14ac:dyDescent="0.25">
      <c r="A106" s="876"/>
      <c r="B106" s="876"/>
      <c r="C106" s="876"/>
      <c r="D106" s="876"/>
      <c r="E106" s="876"/>
      <c r="F106" s="876"/>
      <c r="G106" s="876"/>
      <c r="H106" s="876"/>
      <c r="I106" s="876"/>
      <c r="J106" s="876"/>
      <c r="K106" s="876"/>
      <c r="L106" s="876"/>
      <c r="M106" s="876"/>
      <c r="N106" s="876"/>
      <c r="O106" s="140"/>
      <c r="P106" s="146"/>
    </row>
    <row r="107" spans="1:34" ht="0.75" hidden="1" customHeight="1" x14ac:dyDescent="0.25">
      <c r="A107" s="876"/>
      <c r="B107" s="876"/>
      <c r="C107" s="876"/>
      <c r="D107" s="876"/>
      <c r="E107" s="876"/>
      <c r="F107" s="876"/>
      <c r="G107" s="876"/>
      <c r="H107" s="876"/>
      <c r="I107" s="876"/>
      <c r="J107" s="876"/>
      <c r="K107" s="876"/>
      <c r="L107" s="876"/>
      <c r="M107" s="876"/>
      <c r="N107" s="876"/>
      <c r="O107" s="140"/>
      <c r="P107" s="146"/>
      <c r="Q107" s="10"/>
      <c r="R107" s="10"/>
      <c r="S107" s="10"/>
      <c r="T107" s="10"/>
      <c r="U107" s="10"/>
      <c r="V107" s="10"/>
      <c r="W107" s="10"/>
      <c r="X107" s="10"/>
      <c r="Y107" s="10"/>
      <c r="Z107" s="10"/>
      <c r="AA107" s="10"/>
      <c r="AB107" s="10"/>
      <c r="AC107" s="10"/>
      <c r="AD107" s="10"/>
      <c r="AE107" s="10"/>
      <c r="AF107" s="10"/>
      <c r="AG107" s="10"/>
      <c r="AH107" s="10"/>
    </row>
    <row r="108" spans="1:34" ht="0.75" customHeight="1" thickBot="1" x14ac:dyDescent="0.3">
      <c r="A108" s="877"/>
      <c r="B108" s="877"/>
      <c r="C108" s="877"/>
      <c r="D108" s="877"/>
      <c r="E108" s="877"/>
      <c r="F108" s="877"/>
      <c r="G108" s="877"/>
      <c r="H108" s="877"/>
      <c r="I108" s="877"/>
      <c r="J108" s="877"/>
      <c r="K108" s="877"/>
      <c r="L108" s="877"/>
      <c r="M108" s="877"/>
      <c r="N108" s="877"/>
      <c r="O108" s="140"/>
      <c r="P108" s="146"/>
      <c r="Q108" s="878" t="s">
        <v>200</v>
      </c>
      <c r="R108" s="878"/>
      <c r="S108" s="878"/>
      <c r="T108" s="878"/>
      <c r="U108" s="878"/>
      <c r="V108" s="878"/>
      <c r="W108" s="878"/>
      <c r="X108" s="878"/>
      <c r="Y108" s="878"/>
      <c r="Z108" s="878"/>
      <c r="AA108" s="878"/>
      <c r="AB108" s="878"/>
      <c r="AC108" s="878"/>
      <c r="AD108" s="878"/>
      <c r="AE108" s="878"/>
      <c r="AF108" s="878"/>
      <c r="AG108" s="878"/>
      <c r="AH108" s="878"/>
    </row>
    <row r="109" spans="1:34" ht="11.45" customHeight="1" thickBot="1" x14ac:dyDescent="0.3">
      <c r="A109" s="880" t="s">
        <v>273</v>
      </c>
      <c r="B109" s="881"/>
      <c r="C109" s="881"/>
      <c r="D109" s="881"/>
      <c r="E109" s="881"/>
      <c r="F109" s="881"/>
      <c r="G109" s="881"/>
      <c r="H109" s="881"/>
      <c r="I109" s="882"/>
      <c r="J109" s="883" t="s">
        <v>265</v>
      </c>
      <c r="K109" s="882"/>
      <c r="L109" s="883" t="s">
        <v>62</v>
      </c>
      <c r="M109" s="881"/>
      <c r="N109" s="881"/>
      <c r="O109" s="884"/>
      <c r="P109" s="146"/>
      <c r="Q109" s="879"/>
      <c r="R109" s="879"/>
      <c r="S109" s="879"/>
      <c r="T109" s="879"/>
      <c r="U109" s="879"/>
      <c r="V109" s="879"/>
      <c r="W109" s="879"/>
      <c r="X109" s="879"/>
      <c r="Y109" s="879"/>
      <c r="Z109" s="879"/>
      <c r="AA109" s="879"/>
      <c r="AB109" s="879"/>
      <c r="AC109" s="879"/>
      <c r="AD109" s="879"/>
      <c r="AE109" s="879"/>
      <c r="AF109" s="879"/>
      <c r="AG109" s="879"/>
      <c r="AH109" s="879"/>
    </row>
    <row r="110" spans="1:34" ht="7.5" customHeight="1" x14ac:dyDescent="0.25">
      <c r="A110" s="528" t="s">
        <v>63</v>
      </c>
      <c r="B110" s="837"/>
      <c r="C110" s="837"/>
      <c r="D110" s="837"/>
      <c r="E110" s="837"/>
      <c r="F110" s="837"/>
      <c r="G110" s="837"/>
      <c r="H110" s="837"/>
      <c r="I110" s="885"/>
      <c r="J110" s="838">
        <v>1</v>
      </c>
      <c r="K110" s="885"/>
      <c r="L110" s="838">
        <v>2</v>
      </c>
      <c r="M110" s="837"/>
      <c r="N110" s="837"/>
      <c r="O110" s="886"/>
      <c r="P110" s="146"/>
      <c r="Q110" s="887"/>
      <c r="R110" s="888"/>
      <c r="S110" s="888"/>
      <c r="T110" s="888"/>
      <c r="U110" s="888"/>
      <c r="V110" s="888"/>
      <c r="W110" s="888"/>
      <c r="X110" s="888"/>
      <c r="Y110" s="888"/>
      <c r="Z110" s="889"/>
      <c r="AA110" s="890" t="s">
        <v>265</v>
      </c>
      <c r="AB110" s="888"/>
      <c r="AC110" s="891"/>
      <c r="AD110" s="890" t="s">
        <v>274</v>
      </c>
      <c r="AE110" s="888"/>
      <c r="AF110" s="888"/>
      <c r="AG110" s="888"/>
      <c r="AH110" s="892"/>
    </row>
    <row r="111" spans="1:34" ht="6.75" customHeight="1" x14ac:dyDescent="0.25">
      <c r="A111" s="738" t="s">
        <v>177</v>
      </c>
      <c r="B111" s="739"/>
      <c r="C111" s="739"/>
      <c r="D111" s="739"/>
      <c r="E111" s="739"/>
      <c r="F111" s="739"/>
      <c r="G111" s="739"/>
      <c r="H111" s="739"/>
      <c r="I111" s="740"/>
      <c r="J111" s="801">
        <v>413</v>
      </c>
      <c r="K111" s="835"/>
      <c r="L111" s="734">
        <f>Vkladani_dat!G85</f>
        <v>0</v>
      </c>
      <c r="M111" s="587"/>
      <c r="N111" s="587"/>
      <c r="O111" s="588"/>
      <c r="P111" s="146"/>
      <c r="Q111" s="528" t="s">
        <v>63</v>
      </c>
      <c r="R111" s="837"/>
      <c r="S111" s="837"/>
      <c r="T111" s="837"/>
      <c r="U111" s="837"/>
      <c r="V111" s="837"/>
      <c r="W111" s="837"/>
      <c r="X111" s="837"/>
      <c r="Y111" s="837"/>
      <c r="Z111" s="526"/>
      <c r="AA111" s="838">
        <v>1</v>
      </c>
      <c r="AB111" s="839"/>
      <c r="AC111" s="840"/>
      <c r="AD111" s="894">
        <v>2</v>
      </c>
      <c r="AE111" s="895"/>
      <c r="AF111" s="895"/>
      <c r="AG111" s="895"/>
      <c r="AH111" s="896"/>
    </row>
    <row r="112" spans="1:34" ht="5.25" customHeight="1" x14ac:dyDescent="0.25">
      <c r="A112" s="741"/>
      <c r="B112" s="742"/>
      <c r="C112" s="742"/>
      <c r="D112" s="742"/>
      <c r="E112" s="742"/>
      <c r="F112" s="742"/>
      <c r="G112" s="742"/>
      <c r="H112" s="742"/>
      <c r="I112" s="743"/>
      <c r="J112" s="836"/>
      <c r="K112" s="835"/>
      <c r="L112" s="589"/>
      <c r="M112" s="590"/>
      <c r="N112" s="590"/>
      <c r="O112" s="591"/>
      <c r="P112" s="146"/>
      <c r="Q112" s="847" t="s">
        <v>508</v>
      </c>
      <c r="R112" s="747"/>
      <c r="S112" s="747"/>
      <c r="T112" s="747"/>
      <c r="U112" s="747"/>
      <c r="V112" s="747"/>
      <c r="W112" s="747"/>
      <c r="X112" s="747"/>
      <c r="Y112" s="747"/>
      <c r="Z112" s="748"/>
      <c r="AA112" s="755">
        <v>701</v>
      </c>
      <c r="AB112" s="756"/>
      <c r="AC112" s="757"/>
      <c r="AD112" s="734">
        <f>Vkladani_dat!G136</f>
        <v>0</v>
      </c>
      <c r="AE112" s="764"/>
      <c r="AF112" s="764"/>
      <c r="AG112" s="764"/>
      <c r="AH112" s="765"/>
    </row>
    <row r="113" spans="1:34" ht="6.75" customHeight="1" x14ac:dyDescent="0.25">
      <c r="A113" s="744"/>
      <c r="B113" s="745"/>
      <c r="C113" s="745"/>
      <c r="D113" s="745"/>
      <c r="E113" s="745"/>
      <c r="F113" s="745"/>
      <c r="G113" s="745"/>
      <c r="H113" s="745"/>
      <c r="I113" s="746"/>
      <c r="J113" s="836"/>
      <c r="K113" s="835"/>
      <c r="L113" s="568"/>
      <c r="M113" s="569"/>
      <c r="N113" s="569"/>
      <c r="O113" s="570"/>
      <c r="P113" s="146"/>
      <c r="Q113" s="749"/>
      <c r="R113" s="750"/>
      <c r="S113" s="750"/>
      <c r="T113" s="750"/>
      <c r="U113" s="750"/>
      <c r="V113" s="750"/>
      <c r="W113" s="750"/>
      <c r="X113" s="750"/>
      <c r="Y113" s="750"/>
      <c r="Z113" s="751"/>
      <c r="AA113" s="758"/>
      <c r="AB113" s="759"/>
      <c r="AC113" s="760"/>
      <c r="AD113" s="766"/>
      <c r="AE113" s="767"/>
      <c r="AF113" s="767"/>
      <c r="AG113" s="767"/>
      <c r="AH113" s="768"/>
    </row>
    <row r="114" spans="1:34" ht="6.75" customHeight="1" x14ac:dyDescent="0.25">
      <c r="A114" s="856" t="s">
        <v>503</v>
      </c>
      <c r="B114" s="857"/>
      <c r="C114" s="857"/>
      <c r="D114" s="857"/>
      <c r="E114" s="857"/>
      <c r="F114" s="857"/>
      <c r="G114" s="857"/>
      <c r="H114" s="857"/>
      <c r="I114" s="858"/>
      <c r="J114" s="553">
        <v>414</v>
      </c>
      <c r="K114" s="555"/>
      <c r="L114" s="863">
        <f>Vkladani_dat!G86</f>
        <v>0</v>
      </c>
      <c r="M114" s="587"/>
      <c r="N114" s="587"/>
      <c r="O114" s="588"/>
      <c r="P114" s="146"/>
      <c r="Q114" s="752"/>
      <c r="R114" s="753"/>
      <c r="S114" s="753"/>
      <c r="T114" s="753"/>
      <c r="U114" s="753"/>
      <c r="V114" s="753"/>
      <c r="W114" s="753"/>
      <c r="X114" s="753"/>
      <c r="Y114" s="753"/>
      <c r="Z114" s="754"/>
      <c r="AA114" s="761"/>
      <c r="AB114" s="762"/>
      <c r="AC114" s="763"/>
      <c r="AD114" s="769"/>
      <c r="AE114" s="770"/>
      <c r="AF114" s="770"/>
      <c r="AG114" s="770"/>
      <c r="AH114" s="771"/>
    </row>
    <row r="115" spans="1:34" ht="3" customHeight="1" x14ac:dyDescent="0.25">
      <c r="A115" s="856"/>
      <c r="B115" s="857"/>
      <c r="C115" s="857"/>
      <c r="D115" s="857"/>
      <c r="E115" s="857"/>
      <c r="F115" s="857"/>
      <c r="G115" s="857"/>
      <c r="H115" s="857"/>
      <c r="I115" s="858"/>
      <c r="J115" s="556"/>
      <c r="K115" s="558"/>
      <c r="L115" s="589"/>
      <c r="M115" s="590"/>
      <c r="N115" s="590"/>
      <c r="O115" s="591"/>
      <c r="P115" s="146"/>
      <c r="Q115" s="847" t="s">
        <v>509</v>
      </c>
      <c r="R115" s="747"/>
      <c r="S115" s="747"/>
      <c r="T115" s="747"/>
      <c r="U115" s="747"/>
      <c r="V115" s="747"/>
      <c r="W115" s="747"/>
      <c r="X115" s="747"/>
      <c r="Y115" s="747"/>
      <c r="Z115" s="748"/>
      <c r="AA115" s="893">
        <v>702</v>
      </c>
      <c r="AB115" s="756"/>
      <c r="AC115" s="757"/>
      <c r="AD115" s="734">
        <f>Vkladani_dat!G137</f>
        <v>0</v>
      </c>
      <c r="AE115" s="764"/>
      <c r="AF115" s="764"/>
      <c r="AG115" s="764"/>
      <c r="AH115" s="765"/>
    </row>
    <row r="116" spans="1:34" ht="4.5" customHeight="1" x14ac:dyDescent="0.25">
      <c r="A116" s="856"/>
      <c r="B116" s="857"/>
      <c r="C116" s="857"/>
      <c r="D116" s="857"/>
      <c r="E116" s="857"/>
      <c r="F116" s="857"/>
      <c r="G116" s="857"/>
      <c r="H116" s="857"/>
      <c r="I116" s="858"/>
      <c r="J116" s="850"/>
      <c r="K116" s="851"/>
      <c r="L116" s="568"/>
      <c r="M116" s="569"/>
      <c r="N116" s="569"/>
      <c r="O116" s="570"/>
      <c r="P116" s="146"/>
      <c r="Q116" s="749"/>
      <c r="R116" s="750"/>
      <c r="S116" s="750"/>
      <c r="T116" s="750"/>
      <c r="U116" s="750"/>
      <c r="V116" s="750"/>
      <c r="W116" s="750"/>
      <c r="X116" s="750"/>
      <c r="Y116" s="750"/>
      <c r="Z116" s="751"/>
      <c r="AA116" s="758"/>
      <c r="AB116" s="759"/>
      <c r="AC116" s="760"/>
      <c r="AD116" s="766"/>
      <c r="AE116" s="767"/>
      <c r="AF116" s="767"/>
      <c r="AG116" s="767"/>
      <c r="AH116" s="768"/>
    </row>
    <row r="117" spans="1:34" ht="6" customHeight="1" x14ac:dyDescent="0.25">
      <c r="A117" s="875" t="s">
        <v>179</v>
      </c>
      <c r="B117" s="854"/>
      <c r="C117" s="854"/>
      <c r="D117" s="854"/>
      <c r="E117" s="854"/>
      <c r="F117" s="854"/>
      <c r="G117" s="854"/>
      <c r="H117" s="854"/>
      <c r="I117" s="855"/>
      <c r="J117" s="820">
        <v>415</v>
      </c>
      <c r="K117" s="558"/>
      <c r="L117" s="734">
        <f>Vkladani_dat!G87</f>
        <v>0</v>
      </c>
      <c r="M117" s="587"/>
      <c r="N117" s="587"/>
      <c r="O117" s="588"/>
      <c r="P117" s="146"/>
      <c r="Q117" s="752"/>
      <c r="R117" s="753"/>
      <c r="S117" s="753"/>
      <c r="T117" s="753"/>
      <c r="U117" s="753"/>
      <c r="V117" s="753"/>
      <c r="W117" s="753"/>
      <c r="X117" s="753"/>
      <c r="Y117" s="753"/>
      <c r="Z117" s="754"/>
      <c r="AA117" s="761"/>
      <c r="AB117" s="762"/>
      <c r="AC117" s="763"/>
      <c r="AD117" s="769"/>
      <c r="AE117" s="770"/>
      <c r="AF117" s="770"/>
      <c r="AG117" s="770"/>
      <c r="AH117" s="771"/>
    </row>
    <row r="118" spans="1:34" ht="6.75" customHeight="1" x14ac:dyDescent="0.25">
      <c r="A118" s="853"/>
      <c r="B118" s="854"/>
      <c r="C118" s="854"/>
      <c r="D118" s="854"/>
      <c r="E118" s="854"/>
      <c r="F118" s="854"/>
      <c r="G118" s="854"/>
      <c r="H118" s="854"/>
      <c r="I118" s="855"/>
      <c r="J118" s="556"/>
      <c r="K118" s="558"/>
      <c r="L118" s="589"/>
      <c r="M118" s="590"/>
      <c r="N118" s="590"/>
      <c r="O118" s="591"/>
      <c r="P118" s="146"/>
      <c r="Q118" s="847" t="s">
        <v>203</v>
      </c>
      <c r="R118" s="747"/>
      <c r="S118" s="747"/>
      <c r="T118" s="747"/>
      <c r="U118" s="747"/>
      <c r="V118" s="747"/>
      <c r="W118" s="747"/>
      <c r="X118" s="747"/>
      <c r="Y118" s="747"/>
      <c r="Z118" s="748"/>
      <c r="AA118" s="755">
        <v>703</v>
      </c>
      <c r="AB118" s="756"/>
      <c r="AC118" s="757"/>
      <c r="AD118" s="734">
        <f>Vkladani_dat!G138</f>
        <v>0</v>
      </c>
      <c r="AE118" s="764"/>
      <c r="AF118" s="764"/>
      <c r="AG118" s="764"/>
      <c r="AH118" s="765"/>
    </row>
    <row r="119" spans="1:34" ht="3" customHeight="1" x14ac:dyDescent="0.25">
      <c r="A119" s="853"/>
      <c r="B119" s="854"/>
      <c r="C119" s="854"/>
      <c r="D119" s="854"/>
      <c r="E119" s="854"/>
      <c r="F119" s="854"/>
      <c r="G119" s="854"/>
      <c r="H119" s="854"/>
      <c r="I119" s="855"/>
      <c r="J119" s="556"/>
      <c r="K119" s="558"/>
      <c r="L119" s="589"/>
      <c r="M119" s="590"/>
      <c r="N119" s="590"/>
      <c r="O119" s="591"/>
      <c r="P119" s="146"/>
      <c r="Q119" s="749"/>
      <c r="R119" s="750"/>
      <c r="S119" s="750"/>
      <c r="T119" s="750"/>
      <c r="U119" s="750"/>
      <c r="V119" s="750"/>
      <c r="W119" s="750"/>
      <c r="X119" s="750"/>
      <c r="Y119" s="750"/>
      <c r="Z119" s="751"/>
      <c r="AA119" s="758"/>
      <c r="AB119" s="759"/>
      <c r="AC119" s="760"/>
      <c r="AD119" s="766"/>
      <c r="AE119" s="767"/>
      <c r="AF119" s="767"/>
      <c r="AG119" s="767"/>
      <c r="AH119" s="768"/>
    </row>
    <row r="120" spans="1:34" ht="5.25" customHeight="1" x14ac:dyDescent="0.25">
      <c r="A120" s="853"/>
      <c r="B120" s="854"/>
      <c r="C120" s="854"/>
      <c r="D120" s="854"/>
      <c r="E120" s="854"/>
      <c r="F120" s="854"/>
      <c r="G120" s="854"/>
      <c r="H120" s="854"/>
      <c r="I120" s="855"/>
      <c r="J120" s="850"/>
      <c r="K120" s="851"/>
      <c r="L120" s="568"/>
      <c r="M120" s="569"/>
      <c r="N120" s="569"/>
      <c r="O120" s="570"/>
      <c r="P120" s="146"/>
      <c r="Q120" s="749"/>
      <c r="R120" s="750"/>
      <c r="S120" s="750"/>
      <c r="T120" s="750"/>
      <c r="U120" s="750"/>
      <c r="V120" s="750"/>
      <c r="W120" s="750"/>
      <c r="X120" s="750"/>
      <c r="Y120" s="750"/>
      <c r="Z120" s="751"/>
      <c r="AA120" s="758"/>
      <c r="AB120" s="759"/>
      <c r="AC120" s="760"/>
      <c r="AD120" s="766"/>
      <c r="AE120" s="767"/>
      <c r="AF120" s="767"/>
      <c r="AG120" s="767"/>
      <c r="AH120" s="768"/>
    </row>
    <row r="121" spans="1:34" ht="7.5" customHeight="1" x14ac:dyDescent="0.25">
      <c r="A121" s="544" t="s">
        <v>504</v>
      </c>
      <c r="B121" s="864"/>
      <c r="C121" s="864"/>
      <c r="D121" s="864"/>
      <c r="E121" s="864"/>
      <c r="F121" s="864"/>
      <c r="G121" s="864"/>
      <c r="H121" s="864"/>
      <c r="I121" s="865"/>
      <c r="J121" s="553">
        <v>416</v>
      </c>
      <c r="K121" s="860"/>
      <c r="L121" s="734">
        <f>Vkladani_dat!G88</f>
        <v>0</v>
      </c>
      <c r="M121" s="587"/>
      <c r="N121" s="587"/>
      <c r="O121" s="588"/>
      <c r="P121" s="146"/>
      <c r="Q121" s="752"/>
      <c r="R121" s="753"/>
      <c r="S121" s="753"/>
      <c r="T121" s="753"/>
      <c r="U121" s="753"/>
      <c r="V121" s="753"/>
      <c r="W121" s="753"/>
      <c r="X121" s="753"/>
      <c r="Y121" s="753"/>
      <c r="Z121" s="754"/>
      <c r="AA121" s="761"/>
      <c r="AB121" s="762"/>
      <c r="AC121" s="763"/>
      <c r="AD121" s="769"/>
      <c r="AE121" s="770"/>
      <c r="AF121" s="770"/>
      <c r="AG121" s="770"/>
      <c r="AH121" s="771"/>
    </row>
    <row r="122" spans="1:34" ht="6" customHeight="1" x14ac:dyDescent="0.25">
      <c r="A122" s="866"/>
      <c r="B122" s="867"/>
      <c r="C122" s="867"/>
      <c r="D122" s="867"/>
      <c r="E122" s="867"/>
      <c r="F122" s="867"/>
      <c r="G122" s="867"/>
      <c r="H122" s="867"/>
      <c r="I122" s="868"/>
      <c r="J122" s="861"/>
      <c r="K122" s="862"/>
      <c r="L122" s="568"/>
      <c r="M122" s="569"/>
      <c r="N122" s="569"/>
      <c r="O122" s="570"/>
      <c r="P122" s="146"/>
      <c r="Q122" s="847" t="s">
        <v>204</v>
      </c>
      <c r="R122" s="747"/>
      <c r="S122" s="747"/>
      <c r="T122" s="747"/>
      <c r="U122" s="747"/>
      <c r="V122" s="747"/>
      <c r="W122" s="747"/>
      <c r="X122" s="747"/>
      <c r="Y122" s="747"/>
      <c r="Z122" s="748"/>
      <c r="AA122" s="755">
        <v>704</v>
      </c>
      <c r="AB122" s="756"/>
      <c r="AC122" s="757"/>
      <c r="AD122" s="734">
        <f>Vkladani_dat!G139</f>
        <v>0</v>
      </c>
      <c r="AE122" s="764"/>
      <c r="AF122" s="764"/>
      <c r="AG122" s="764"/>
      <c r="AH122" s="765"/>
    </row>
    <row r="123" spans="1:34" ht="6" customHeight="1" x14ac:dyDescent="0.25">
      <c r="A123" s="841" t="s">
        <v>180</v>
      </c>
      <c r="B123" s="842"/>
      <c r="C123" s="842"/>
      <c r="D123" s="842"/>
      <c r="E123" s="842"/>
      <c r="F123" s="842"/>
      <c r="G123" s="842"/>
      <c r="H123" s="842"/>
      <c r="I123" s="843"/>
      <c r="J123" s="859">
        <v>417</v>
      </c>
      <c r="K123" s="860"/>
      <c r="L123" s="863">
        <f>Vkladani_dat!G89</f>
        <v>0</v>
      </c>
      <c r="M123" s="587"/>
      <c r="N123" s="587"/>
      <c r="O123" s="588"/>
      <c r="P123" s="146"/>
      <c r="Q123" s="749"/>
      <c r="R123" s="750"/>
      <c r="S123" s="750"/>
      <c r="T123" s="750"/>
      <c r="U123" s="750"/>
      <c r="V123" s="750"/>
      <c r="W123" s="750"/>
      <c r="X123" s="750"/>
      <c r="Y123" s="750"/>
      <c r="Z123" s="751"/>
      <c r="AA123" s="758"/>
      <c r="AB123" s="759"/>
      <c r="AC123" s="760"/>
      <c r="AD123" s="766"/>
      <c r="AE123" s="767"/>
      <c r="AF123" s="767"/>
      <c r="AG123" s="767"/>
      <c r="AH123" s="768"/>
    </row>
    <row r="124" spans="1:34" ht="14.25" customHeight="1" x14ac:dyDescent="0.25">
      <c r="A124" s="844"/>
      <c r="B124" s="845"/>
      <c r="C124" s="845"/>
      <c r="D124" s="845"/>
      <c r="E124" s="845"/>
      <c r="F124" s="845"/>
      <c r="G124" s="845"/>
      <c r="H124" s="845"/>
      <c r="I124" s="846"/>
      <c r="J124" s="861"/>
      <c r="K124" s="862"/>
      <c r="L124" s="568"/>
      <c r="M124" s="569"/>
      <c r="N124" s="569"/>
      <c r="O124" s="570"/>
      <c r="P124" s="146"/>
      <c r="Q124" s="752"/>
      <c r="R124" s="753"/>
      <c r="S124" s="753"/>
      <c r="T124" s="753"/>
      <c r="U124" s="753"/>
      <c r="V124" s="753"/>
      <c r="W124" s="753"/>
      <c r="X124" s="753"/>
      <c r="Y124" s="753"/>
      <c r="Z124" s="754"/>
      <c r="AA124" s="761"/>
      <c r="AB124" s="762"/>
      <c r="AC124" s="763"/>
      <c r="AD124" s="769"/>
      <c r="AE124" s="770"/>
      <c r="AF124" s="770"/>
      <c r="AG124" s="770"/>
      <c r="AH124" s="771"/>
    </row>
    <row r="125" spans="1:34" ht="6.75" customHeight="1" x14ac:dyDescent="0.25">
      <c r="A125" s="544" t="s">
        <v>505</v>
      </c>
      <c r="B125" s="864"/>
      <c r="C125" s="864"/>
      <c r="D125" s="864"/>
      <c r="E125" s="864"/>
      <c r="F125" s="864"/>
      <c r="G125" s="864"/>
      <c r="H125" s="864"/>
      <c r="I125" s="865"/>
      <c r="J125" s="553">
        <v>418</v>
      </c>
      <c r="K125" s="583"/>
      <c r="L125" s="734">
        <f>Vkladani_dat!G90</f>
        <v>0</v>
      </c>
      <c r="M125" s="587"/>
      <c r="N125" s="587"/>
      <c r="O125" s="588"/>
      <c r="P125" s="146"/>
      <c r="Q125" s="847" t="s">
        <v>205</v>
      </c>
      <c r="R125" s="747"/>
      <c r="S125" s="747"/>
      <c r="T125" s="747"/>
      <c r="U125" s="747"/>
      <c r="V125" s="747"/>
      <c r="W125" s="747"/>
      <c r="X125" s="747"/>
      <c r="Y125" s="747"/>
      <c r="Z125" s="748"/>
      <c r="AA125" s="755">
        <v>705</v>
      </c>
      <c r="AB125" s="756"/>
      <c r="AC125" s="757"/>
      <c r="AD125" s="734">
        <f>Vkladani_dat!G140</f>
        <v>0</v>
      </c>
      <c r="AE125" s="764"/>
      <c r="AF125" s="764"/>
      <c r="AG125" s="764"/>
      <c r="AH125" s="765"/>
    </row>
    <row r="126" spans="1:34" ht="6.75" customHeight="1" x14ac:dyDescent="0.25">
      <c r="A126" s="866"/>
      <c r="B126" s="867"/>
      <c r="C126" s="867"/>
      <c r="D126" s="867"/>
      <c r="E126" s="867"/>
      <c r="F126" s="867"/>
      <c r="G126" s="867"/>
      <c r="H126" s="867"/>
      <c r="I126" s="868"/>
      <c r="J126" s="559"/>
      <c r="K126" s="561"/>
      <c r="L126" s="568"/>
      <c r="M126" s="569"/>
      <c r="N126" s="569"/>
      <c r="O126" s="570"/>
      <c r="P126" s="146"/>
      <c r="Q126" s="749"/>
      <c r="R126" s="750"/>
      <c r="S126" s="750"/>
      <c r="T126" s="750"/>
      <c r="U126" s="750"/>
      <c r="V126" s="750"/>
      <c r="W126" s="750"/>
      <c r="X126" s="750"/>
      <c r="Y126" s="750"/>
      <c r="Z126" s="751"/>
      <c r="AA126" s="758"/>
      <c r="AB126" s="759"/>
      <c r="AC126" s="760"/>
      <c r="AD126" s="766"/>
      <c r="AE126" s="767"/>
      <c r="AF126" s="767"/>
      <c r="AG126" s="767"/>
      <c r="AH126" s="768"/>
    </row>
    <row r="127" spans="1:34" ht="4.5" customHeight="1" x14ac:dyDescent="0.25">
      <c r="A127" s="848" t="s">
        <v>506</v>
      </c>
      <c r="B127" s="599"/>
      <c r="C127" s="599"/>
      <c r="D127" s="599"/>
      <c r="E127" s="599"/>
      <c r="F127" s="599"/>
      <c r="G127" s="599"/>
      <c r="H127" s="599"/>
      <c r="I127" s="600"/>
      <c r="J127" s="553">
        <v>419</v>
      </c>
      <c r="K127" s="555"/>
      <c r="L127" s="863">
        <f>Vkladani_dat!G91</f>
        <v>0</v>
      </c>
      <c r="M127" s="587"/>
      <c r="N127" s="587"/>
      <c r="O127" s="588"/>
      <c r="P127" s="146"/>
      <c r="Q127" s="752"/>
      <c r="R127" s="753"/>
      <c r="S127" s="753"/>
      <c r="T127" s="753"/>
      <c r="U127" s="753"/>
      <c r="V127" s="753"/>
      <c r="W127" s="753"/>
      <c r="X127" s="753"/>
      <c r="Y127" s="753"/>
      <c r="Z127" s="754"/>
      <c r="AA127" s="761"/>
      <c r="AB127" s="762"/>
      <c r="AC127" s="763"/>
      <c r="AD127" s="769"/>
      <c r="AE127" s="770"/>
      <c r="AF127" s="770"/>
      <c r="AG127" s="770"/>
      <c r="AH127" s="771"/>
    </row>
    <row r="128" spans="1:34" ht="9" customHeight="1" x14ac:dyDescent="0.25">
      <c r="A128" s="849"/>
      <c r="B128" s="601"/>
      <c r="C128" s="601"/>
      <c r="D128" s="601"/>
      <c r="E128" s="601"/>
      <c r="F128" s="601"/>
      <c r="G128" s="601"/>
      <c r="H128" s="601"/>
      <c r="I128" s="602"/>
      <c r="J128" s="556"/>
      <c r="K128" s="558"/>
      <c r="L128" s="589"/>
      <c r="M128" s="590"/>
      <c r="N128" s="590"/>
      <c r="O128" s="591"/>
      <c r="P128" s="146"/>
      <c r="Q128" s="847" t="s">
        <v>275</v>
      </c>
      <c r="R128" s="747"/>
      <c r="S128" s="747"/>
      <c r="T128" s="747"/>
      <c r="U128" s="747"/>
      <c r="V128" s="747"/>
      <c r="W128" s="747"/>
      <c r="X128" s="747"/>
      <c r="Y128" s="747"/>
      <c r="Z128" s="748"/>
      <c r="AA128" s="755">
        <v>706</v>
      </c>
      <c r="AB128" s="756"/>
      <c r="AC128" s="757"/>
      <c r="AD128" s="734">
        <f>Vkladani_dat!G141</f>
        <v>0</v>
      </c>
      <c r="AE128" s="764"/>
      <c r="AF128" s="764"/>
      <c r="AG128" s="764"/>
      <c r="AH128" s="765"/>
    </row>
    <row r="129" spans="1:34" ht="3" customHeight="1" x14ac:dyDescent="0.25">
      <c r="A129" s="849"/>
      <c r="B129" s="601"/>
      <c r="C129" s="601"/>
      <c r="D129" s="601"/>
      <c r="E129" s="601"/>
      <c r="F129" s="601"/>
      <c r="G129" s="601"/>
      <c r="H129" s="601"/>
      <c r="I129" s="602"/>
      <c r="J129" s="850"/>
      <c r="K129" s="851"/>
      <c r="L129" s="568"/>
      <c r="M129" s="569"/>
      <c r="N129" s="569"/>
      <c r="O129" s="570"/>
      <c r="P129" s="146"/>
      <c r="Q129" s="749"/>
      <c r="R129" s="750"/>
      <c r="S129" s="750"/>
      <c r="T129" s="750"/>
      <c r="U129" s="750"/>
      <c r="V129" s="750"/>
      <c r="W129" s="750"/>
      <c r="X129" s="750"/>
      <c r="Y129" s="750"/>
      <c r="Z129" s="751"/>
      <c r="AA129" s="758"/>
      <c r="AB129" s="759"/>
      <c r="AC129" s="760"/>
      <c r="AD129" s="766"/>
      <c r="AE129" s="767"/>
      <c r="AF129" s="767"/>
      <c r="AG129" s="767"/>
      <c r="AH129" s="768"/>
    </row>
    <row r="130" spans="1:34" ht="6.75" customHeight="1" x14ac:dyDescent="0.25">
      <c r="A130" s="869" t="s">
        <v>1152</v>
      </c>
      <c r="B130" s="870"/>
      <c r="C130" s="870"/>
      <c r="D130" s="870"/>
      <c r="E130" s="870"/>
      <c r="F130" s="870"/>
      <c r="G130" s="870"/>
      <c r="H130" s="870"/>
      <c r="I130" s="871"/>
      <c r="J130" s="553">
        <v>420</v>
      </c>
      <c r="K130" s="555"/>
      <c r="L130" s="589">
        <f>Vkladani_dat!G92</f>
        <v>0</v>
      </c>
      <c r="M130" s="590"/>
      <c r="N130" s="590"/>
      <c r="O130" s="591"/>
      <c r="P130" s="146"/>
      <c r="Q130" s="752"/>
      <c r="R130" s="753"/>
      <c r="S130" s="753"/>
      <c r="T130" s="753"/>
      <c r="U130" s="753"/>
      <c r="V130" s="753"/>
      <c r="W130" s="753"/>
      <c r="X130" s="753"/>
      <c r="Y130" s="753"/>
      <c r="Z130" s="754"/>
      <c r="AA130" s="761"/>
      <c r="AB130" s="762"/>
      <c r="AC130" s="763"/>
      <c r="AD130" s="769"/>
      <c r="AE130" s="770"/>
      <c r="AF130" s="770"/>
      <c r="AG130" s="770"/>
      <c r="AH130" s="771"/>
    </row>
    <row r="131" spans="1:34" ht="6" customHeight="1" x14ac:dyDescent="0.25">
      <c r="A131" s="872"/>
      <c r="B131" s="873"/>
      <c r="C131" s="873"/>
      <c r="D131" s="873"/>
      <c r="E131" s="873"/>
      <c r="F131" s="873"/>
      <c r="G131" s="873"/>
      <c r="H131" s="873"/>
      <c r="I131" s="874"/>
      <c r="J131" s="850"/>
      <c r="K131" s="851"/>
      <c r="L131" s="568"/>
      <c r="M131" s="569"/>
      <c r="N131" s="569"/>
      <c r="O131" s="570"/>
      <c r="P131" s="146"/>
      <c r="Q131" s="817" t="s">
        <v>206</v>
      </c>
      <c r="R131" s="747"/>
      <c r="S131" s="747"/>
      <c r="T131" s="747"/>
      <c r="U131" s="747"/>
      <c r="V131" s="747"/>
      <c r="W131" s="747"/>
      <c r="X131" s="747"/>
      <c r="Y131" s="747"/>
      <c r="Z131" s="748"/>
      <c r="AA131" s="755">
        <v>707</v>
      </c>
      <c r="AB131" s="756"/>
      <c r="AC131" s="757"/>
      <c r="AD131" s="734">
        <f>Vkladani_dat!G142</f>
        <v>0</v>
      </c>
      <c r="AE131" s="764"/>
      <c r="AF131" s="764"/>
      <c r="AG131" s="764"/>
      <c r="AH131" s="765"/>
    </row>
    <row r="132" spans="1:34" ht="3.75" customHeight="1" x14ac:dyDescent="0.25">
      <c r="A132" s="544" t="s">
        <v>184</v>
      </c>
      <c r="B132" s="747"/>
      <c r="C132" s="747"/>
      <c r="D132" s="747"/>
      <c r="E132" s="747"/>
      <c r="F132" s="747"/>
      <c r="G132" s="747"/>
      <c r="H132" s="747"/>
      <c r="I132" s="748"/>
      <c r="J132" s="852">
        <v>421</v>
      </c>
      <c r="K132" s="835"/>
      <c r="L132" s="826" t="str">
        <f>IF(Vkladani_dat!G93=1,"ý","o")</f>
        <v>o</v>
      </c>
      <c r="M132" s="828" t="s">
        <v>276</v>
      </c>
      <c r="N132" s="826" t="str">
        <f>IF(Vkladani_dat!G93=0,"ý","o")</f>
        <v>ý</v>
      </c>
      <c r="O132" s="830" t="s">
        <v>277</v>
      </c>
      <c r="P132" s="146"/>
      <c r="Q132" s="749"/>
      <c r="R132" s="750"/>
      <c r="S132" s="750"/>
      <c r="T132" s="750"/>
      <c r="U132" s="750"/>
      <c r="V132" s="750"/>
      <c r="W132" s="750"/>
      <c r="X132" s="750"/>
      <c r="Y132" s="750"/>
      <c r="Z132" s="751"/>
      <c r="AA132" s="758"/>
      <c r="AB132" s="759"/>
      <c r="AC132" s="760"/>
      <c r="AD132" s="766"/>
      <c r="AE132" s="767"/>
      <c r="AF132" s="767"/>
      <c r="AG132" s="767"/>
      <c r="AH132" s="768"/>
    </row>
    <row r="133" spans="1:34" ht="9.75" customHeight="1" x14ac:dyDescent="0.25">
      <c r="A133" s="752"/>
      <c r="B133" s="753"/>
      <c r="C133" s="753"/>
      <c r="D133" s="753"/>
      <c r="E133" s="753"/>
      <c r="F133" s="753"/>
      <c r="G133" s="753"/>
      <c r="H133" s="753"/>
      <c r="I133" s="754"/>
      <c r="J133" s="836"/>
      <c r="K133" s="835"/>
      <c r="L133" s="827"/>
      <c r="M133" s="829"/>
      <c r="N133" s="827"/>
      <c r="O133" s="831"/>
      <c r="P133" s="146"/>
      <c r="Q133" s="752"/>
      <c r="R133" s="753"/>
      <c r="S133" s="753"/>
      <c r="T133" s="753"/>
      <c r="U133" s="753"/>
      <c r="V133" s="753"/>
      <c r="W133" s="753"/>
      <c r="X133" s="753"/>
      <c r="Y133" s="753"/>
      <c r="Z133" s="754"/>
      <c r="AA133" s="761"/>
      <c r="AB133" s="762"/>
      <c r="AC133" s="763"/>
      <c r="AD133" s="769"/>
      <c r="AE133" s="770"/>
      <c r="AF133" s="770"/>
      <c r="AG133" s="770"/>
      <c r="AH133" s="771"/>
    </row>
    <row r="134" spans="1:34" ht="9.75" customHeight="1" x14ac:dyDescent="0.25">
      <c r="A134" s="853" t="s">
        <v>185</v>
      </c>
      <c r="B134" s="854"/>
      <c r="C134" s="854"/>
      <c r="D134" s="854"/>
      <c r="E134" s="854"/>
      <c r="F134" s="854"/>
      <c r="G134" s="854"/>
      <c r="H134" s="854"/>
      <c r="I134" s="855"/>
      <c r="J134" s="801">
        <v>422</v>
      </c>
      <c r="K134" s="802"/>
      <c r="L134" s="96" t="str">
        <f>IF(Vkladani_dat!G94=1,"ý","o")</f>
        <v>o</v>
      </c>
      <c r="M134" s="97" t="s">
        <v>276</v>
      </c>
      <c r="N134" s="99" t="str">
        <f>IF(Vkladani_dat!G94=0,"ý","o")</f>
        <v>ý</v>
      </c>
      <c r="O134" s="98" t="s">
        <v>277</v>
      </c>
      <c r="P134" s="146"/>
      <c r="Q134" s="738" t="s">
        <v>207</v>
      </c>
      <c r="R134" s="747"/>
      <c r="S134" s="747"/>
      <c r="T134" s="747"/>
      <c r="U134" s="747"/>
      <c r="V134" s="747"/>
      <c r="W134" s="747"/>
      <c r="X134" s="747"/>
      <c r="Y134" s="747"/>
      <c r="Z134" s="748"/>
      <c r="AA134" s="755">
        <v>708</v>
      </c>
      <c r="AB134" s="756"/>
      <c r="AC134" s="757"/>
      <c r="AD134" s="734">
        <f>Vkladani_dat!G143</f>
        <v>0</v>
      </c>
      <c r="AE134" s="764"/>
      <c r="AF134" s="764"/>
      <c r="AG134" s="764"/>
      <c r="AH134" s="765"/>
    </row>
    <row r="135" spans="1:34" ht="6" customHeight="1" x14ac:dyDescent="0.25">
      <c r="A135" s="795" t="s">
        <v>507</v>
      </c>
      <c r="B135" s="796"/>
      <c r="C135" s="796"/>
      <c r="D135" s="796"/>
      <c r="E135" s="796"/>
      <c r="F135" s="796"/>
      <c r="G135" s="796"/>
      <c r="H135" s="796"/>
      <c r="I135" s="796"/>
      <c r="J135" s="684">
        <v>423</v>
      </c>
      <c r="K135" s="684"/>
      <c r="L135" s="805">
        <f>Vkladani_dat!G95</f>
        <v>0</v>
      </c>
      <c r="M135" s="806"/>
      <c r="N135" s="806"/>
      <c r="O135" s="807"/>
      <c r="P135" s="146"/>
      <c r="Q135" s="749"/>
      <c r="R135" s="750"/>
      <c r="S135" s="750"/>
      <c r="T135" s="750"/>
      <c r="U135" s="750"/>
      <c r="V135" s="750"/>
      <c r="W135" s="750"/>
      <c r="X135" s="750"/>
      <c r="Y135" s="750"/>
      <c r="Z135" s="751"/>
      <c r="AA135" s="758"/>
      <c r="AB135" s="759"/>
      <c r="AC135" s="760"/>
      <c r="AD135" s="766"/>
      <c r="AE135" s="767"/>
      <c r="AF135" s="767"/>
      <c r="AG135" s="767"/>
      <c r="AH135" s="768"/>
    </row>
    <row r="136" spans="1:34" ht="3.75" customHeight="1" x14ac:dyDescent="0.25">
      <c r="A136" s="797"/>
      <c r="B136" s="798"/>
      <c r="C136" s="798"/>
      <c r="D136" s="798"/>
      <c r="E136" s="798"/>
      <c r="F136" s="798"/>
      <c r="G136" s="798"/>
      <c r="H136" s="798"/>
      <c r="I136" s="798"/>
      <c r="J136" s="803"/>
      <c r="K136" s="803"/>
      <c r="L136" s="808"/>
      <c r="M136" s="809"/>
      <c r="N136" s="809"/>
      <c r="O136" s="810"/>
      <c r="P136" s="146"/>
      <c r="Q136" s="752"/>
      <c r="R136" s="753"/>
      <c r="S136" s="753"/>
      <c r="T136" s="753"/>
      <c r="U136" s="753"/>
      <c r="V136" s="753"/>
      <c r="W136" s="753"/>
      <c r="X136" s="753"/>
      <c r="Y136" s="753"/>
      <c r="Z136" s="754"/>
      <c r="AA136" s="761"/>
      <c r="AB136" s="762"/>
      <c r="AC136" s="763"/>
      <c r="AD136" s="769"/>
      <c r="AE136" s="770"/>
      <c r="AF136" s="770"/>
      <c r="AG136" s="770"/>
      <c r="AH136" s="771"/>
    </row>
    <row r="137" spans="1:34" ht="3" customHeight="1" thickBot="1" x14ac:dyDescent="0.3">
      <c r="A137" s="799"/>
      <c r="B137" s="800"/>
      <c r="C137" s="800"/>
      <c r="D137" s="800"/>
      <c r="E137" s="800"/>
      <c r="F137" s="800"/>
      <c r="G137" s="800"/>
      <c r="H137" s="800"/>
      <c r="I137" s="800"/>
      <c r="J137" s="804"/>
      <c r="K137" s="804"/>
      <c r="L137" s="811"/>
      <c r="M137" s="811"/>
      <c r="N137" s="811"/>
      <c r="O137" s="812"/>
      <c r="P137" s="146"/>
      <c r="Q137" s="738" t="s">
        <v>208</v>
      </c>
      <c r="R137" s="747"/>
      <c r="S137" s="747"/>
      <c r="T137" s="747"/>
      <c r="U137" s="747"/>
      <c r="V137" s="747"/>
      <c r="W137" s="747"/>
      <c r="X137" s="747"/>
      <c r="Y137" s="747"/>
      <c r="Z137" s="748"/>
      <c r="AA137" s="755">
        <v>709</v>
      </c>
      <c r="AB137" s="756"/>
      <c r="AC137" s="757"/>
      <c r="AD137" s="734">
        <f>Vkladani_dat!G144</f>
        <v>0</v>
      </c>
      <c r="AE137" s="764"/>
      <c r="AF137" s="764"/>
      <c r="AG137" s="764"/>
      <c r="AH137" s="765"/>
    </row>
    <row r="138" spans="1:34" ht="6.75" customHeight="1" x14ac:dyDescent="0.25">
      <c r="A138" s="813" t="s">
        <v>187</v>
      </c>
      <c r="B138" s="814"/>
      <c r="C138" s="814"/>
      <c r="D138" s="814"/>
      <c r="E138" s="814"/>
      <c r="F138" s="814"/>
      <c r="G138" s="814"/>
      <c r="H138" s="814"/>
      <c r="I138" s="814"/>
      <c r="J138" s="430"/>
      <c r="K138" s="430"/>
      <c r="L138" s="430"/>
      <c r="M138" s="430"/>
      <c r="N138" s="430"/>
      <c r="O138" s="430"/>
      <c r="P138" s="146"/>
      <c r="Q138" s="749"/>
      <c r="R138" s="750"/>
      <c r="S138" s="750"/>
      <c r="T138" s="750"/>
      <c r="U138" s="750"/>
      <c r="V138" s="750"/>
      <c r="W138" s="750"/>
      <c r="X138" s="750"/>
      <c r="Y138" s="750"/>
      <c r="Z138" s="751"/>
      <c r="AA138" s="758"/>
      <c r="AB138" s="759"/>
      <c r="AC138" s="760"/>
      <c r="AD138" s="766"/>
      <c r="AE138" s="767"/>
      <c r="AF138" s="767"/>
      <c r="AG138" s="767"/>
      <c r="AH138" s="768"/>
    </row>
    <row r="139" spans="1:34" ht="6" customHeight="1" thickBot="1" x14ac:dyDescent="0.3">
      <c r="A139" s="814"/>
      <c r="B139" s="814"/>
      <c r="C139" s="814"/>
      <c r="D139" s="814"/>
      <c r="E139" s="814"/>
      <c r="F139" s="814"/>
      <c r="G139" s="814"/>
      <c r="H139" s="814"/>
      <c r="I139" s="814"/>
      <c r="J139" s="430"/>
      <c r="K139" s="430"/>
      <c r="L139" s="430"/>
      <c r="M139" s="430"/>
      <c r="N139" s="430"/>
      <c r="O139" s="430"/>
      <c r="P139" s="146"/>
      <c r="Q139" s="752"/>
      <c r="R139" s="753"/>
      <c r="S139" s="753"/>
      <c r="T139" s="753"/>
      <c r="U139" s="753"/>
      <c r="V139" s="753"/>
      <c r="W139" s="753"/>
      <c r="X139" s="753"/>
      <c r="Y139" s="753"/>
      <c r="Z139" s="754"/>
      <c r="AA139" s="761"/>
      <c r="AB139" s="762"/>
      <c r="AC139" s="763"/>
      <c r="AD139" s="769"/>
      <c r="AE139" s="770"/>
      <c r="AF139" s="770"/>
      <c r="AG139" s="770"/>
      <c r="AH139" s="771"/>
    </row>
    <row r="140" spans="1:34" ht="6" customHeight="1" x14ac:dyDescent="0.25">
      <c r="A140" s="788"/>
      <c r="B140" s="789"/>
      <c r="C140" s="789"/>
      <c r="D140" s="789"/>
      <c r="E140" s="789"/>
      <c r="F140" s="789"/>
      <c r="G140" s="789"/>
      <c r="H140" s="789"/>
      <c r="I140" s="789"/>
      <c r="J140" s="792" t="s">
        <v>265</v>
      </c>
      <c r="K140" s="793"/>
      <c r="L140" s="424" t="s">
        <v>62</v>
      </c>
      <c r="M140" s="425"/>
      <c r="N140" s="425"/>
      <c r="O140" s="426"/>
      <c r="P140" s="146"/>
      <c r="Q140" s="738" t="s">
        <v>209</v>
      </c>
      <c r="R140" s="747"/>
      <c r="S140" s="747"/>
      <c r="T140" s="747"/>
      <c r="U140" s="747"/>
      <c r="V140" s="747"/>
      <c r="W140" s="747"/>
      <c r="X140" s="747"/>
      <c r="Y140" s="747"/>
      <c r="Z140" s="748"/>
      <c r="AA140" s="755">
        <v>710</v>
      </c>
      <c r="AB140" s="756"/>
      <c r="AC140" s="757"/>
      <c r="AD140" s="734">
        <f>Vkladani_dat!G145</f>
        <v>0</v>
      </c>
      <c r="AE140" s="764"/>
      <c r="AF140" s="764"/>
      <c r="AG140" s="764"/>
      <c r="AH140" s="765"/>
    </row>
    <row r="141" spans="1:34" ht="6.75" customHeight="1" x14ac:dyDescent="0.25">
      <c r="A141" s="790"/>
      <c r="B141" s="791"/>
      <c r="C141" s="791"/>
      <c r="D141" s="791"/>
      <c r="E141" s="791"/>
      <c r="F141" s="791"/>
      <c r="G141" s="791"/>
      <c r="H141" s="791"/>
      <c r="I141" s="791"/>
      <c r="J141" s="794"/>
      <c r="K141" s="794"/>
      <c r="L141" s="815"/>
      <c r="M141" s="815"/>
      <c r="N141" s="815"/>
      <c r="O141" s="816"/>
      <c r="P141" s="146"/>
      <c r="Q141" s="752"/>
      <c r="R141" s="753"/>
      <c r="S141" s="753"/>
      <c r="T141" s="753"/>
      <c r="U141" s="753"/>
      <c r="V141" s="753"/>
      <c r="W141" s="753"/>
      <c r="X141" s="753"/>
      <c r="Y141" s="753"/>
      <c r="Z141" s="754"/>
      <c r="AA141" s="761"/>
      <c r="AB141" s="762"/>
      <c r="AC141" s="763"/>
      <c r="AD141" s="769"/>
      <c r="AE141" s="770"/>
      <c r="AF141" s="770"/>
      <c r="AG141" s="770"/>
      <c r="AH141" s="771"/>
    </row>
    <row r="142" spans="1:34" ht="6" customHeight="1" x14ac:dyDescent="0.25">
      <c r="A142" s="1148" t="s">
        <v>63</v>
      </c>
      <c r="B142" s="833"/>
      <c r="C142" s="833"/>
      <c r="D142" s="833"/>
      <c r="E142" s="833"/>
      <c r="F142" s="833"/>
      <c r="G142" s="833"/>
      <c r="H142" s="833"/>
      <c r="I142" s="833"/>
      <c r="J142" s="833">
        <v>1</v>
      </c>
      <c r="K142" s="833"/>
      <c r="L142" s="832">
        <v>2</v>
      </c>
      <c r="M142" s="833"/>
      <c r="N142" s="833"/>
      <c r="O142" s="834"/>
      <c r="P142" s="146"/>
      <c r="Q142" s="738" t="s">
        <v>510</v>
      </c>
      <c r="R142" s="739"/>
      <c r="S142" s="739"/>
      <c r="T142" s="739"/>
      <c r="U142" s="739"/>
      <c r="V142" s="739"/>
      <c r="W142" s="739"/>
      <c r="X142" s="739"/>
      <c r="Y142" s="739"/>
      <c r="Z142" s="740"/>
      <c r="AA142" s="755">
        <v>711</v>
      </c>
      <c r="AB142" s="818"/>
      <c r="AC142" s="819"/>
      <c r="AD142" s="734">
        <f>Vkladani_dat!G146</f>
        <v>0</v>
      </c>
      <c r="AE142" s="780"/>
      <c r="AF142" s="780"/>
      <c r="AG142" s="780"/>
      <c r="AH142" s="781"/>
    </row>
    <row r="143" spans="1:34" ht="6" customHeight="1" x14ac:dyDescent="0.25">
      <c r="A143" s="1148"/>
      <c r="B143" s="833"/>
      <c r="C143" s="833"/>
      <c r="D143" s="833"/>
      <c r="E143" s="833"/>
      <c r="F143" s="833"/>
      <c r="G143" s="833"/>
      <c r="H143" s="833"/>
      <c r="I143" s="833"/>
      <c r="J143" s="833"/>
      <c r="K143" s="833"/>
      <c r="L143" s="815" t="s">
        <v>276</v>
      </c>
      <c r="M143" s="1149"/>
      <c r="N143" s="815" t="s">
        <v>277</v>
      </c>
      <c r="O143" s="1151"/>
      <c r="P143" s="146"/>
      <c r="Q143" s="741"/>
      <c r="R143" s="742"/>
      <c r="S143" s="742"/>
      <c r="T143" s="742"/>
      <c r="U143" s="742"/>
      <c r="V143" s="742"/>
      <c r="W143" s="742"/>
      <c r="X143" s="742"/>
      <c r="Y143" s="742"/>
      <c r="Z143" s="743"/>
      <c r="AA143" s="820"/>
      <c r="AB143" s="821"/>
      <c r="AC143" s="822"/>
      <c r="AD143" s="782"/>
      <c r="AE143" s="783"/>
      <c r="AF143" s="783"/>
      <c r="AG143" s="783"/>
      <c r="AH143" s="784"/>
    </row>
    <row r="144" spans="1:34" ht="6" customHeight="1" x14ac:dyDescent="0.25">
      <c r="A144" s="938"/>
      <c r="B144" s="937"/>
      <c r="C144" s="937"/>
      <c r="D144" s="937"/>
      <c r="E144" s="937"/>
      <c r="F144" s="937"/>
      <c r="G144" s="937"/>
      <c r="H144" s="937"/>
      <c r="I144" s="937"/>
      <c r="J144" s="937"/>
      <c r="K144" s="937"/>
      <c r="L144" s="1150"/>
      <c r="M144" s="1150"/>
      <c r="N144" s="1150"/>
      <c r="O144" s="1152"/>
      <c r="P144" s="146"/>
      <c r="Q144" s="744"/>
      <c r="R144" s="745"/>
      <c r="S144" s="745"/>
      <c r="T144" s="745"/>
      <c r="U144" s="745"/>
      <c r="V144" s="745"/>
      <c r="W144" s="745"/>
      <c r="X144" s="745"/>
      <c r="Y144" s="745"/>
      <c r="Z144" s="746"/>
      <c r="AA144" s="823"/>
      <c r="AB144" s="824"/>
      <c r="AC144" s="825"/>
      <c r="AD144" s="785"/>
      <c r="AE144" s="786"/>
      <c r="AF144" s="786"/>
      <c r="AG144" s="786"/>
      <c r="AH144" s="787"/>
    </row>
    <row r="145" spans="1:34" ht="6" customHeight="1" x14ac:dyDescent="0.25">
      <c r="A145" s="773" t="s">
        <v>188</v>
      </c>
      <c r="B145" s="774"/>
      <c r="C145" s="774"/>
      <c r="D145" s="774"/>
      <c r="E145" s="774"/>
      <c r="F145" s="774"/>
      <c r="G145" s="774"/>
      <c r="H145" s="774"/>
      <c r="I145" s="774"/>
      <c r="J145" s="415">
        <v>501</v>
      </c>
      <c r="K145" s="772"/>
      <c r="L145" s="776" t="str">
        <f>IF(Vkladani_dat!G100=1,"ý","o")</f>
        <v>o</v>
      </c>
      <c r="M145" s="777"/>
      <c r="N145" s="776" t="str">
        <f>IF(Vkladani_dat!G100=0,"ý","o")</f>
        <v>ý</v>
      </c>
      <c r="O145" s="778"/>
      <c r="P145" s="146"/>
      <c r="Q145" s="738" t="s">
        <v>211</v>
      </c>
      <c r="R145" s="747"/>
      <c r="S145" s="747"/>
      <c r="T145" s="747"/>
      <c r="U145" s="747"/>
      <c r="V145" s="747"/>
      <c r="W145" s="747"/>
      <c r="X145" s="747"/>
      <c r="Y145" s="747"/>
      <c r="Z145" s="748"/>
      <c r="AA145" s="553">
        <v>712</v>
      </c>
      <c r="AB145" s="756"/>
      <c r="AC145" s="757"/>
      <c r="AD145" s="734">
        <f>Vkladani_dat!G147</f>
        <v>0</v>
      </c>
      <c r="AE145" s="764"/>
      <c r="AF145" s="764"/>
      <c r="AG145" s="764"/>
      <c r="AH145" s="765"/>
    </row>
    <row r="146" spans="1:34" ht="6" customHeight="1" x14ac:dyDescent="0.25">
      <c r="A146" s="775"/>
      <c r="B146" s="774"/>
      <c r="C146" s="774"/>
      <c r="D146" s="774"/>
      <c r="E146" s="774"/>
      <c r="F146" s="774"/>
      <c r="G146" s="774"/>
      <c r="H146" s="774"/>
      <c r="I146" s="774"/>
      <c r="J146" s="772"/>
      <c r="K146" s="772"/>
      <c r="L146" s="777"/>
      <c r="M146" s="777"/>
      <c r="N146" s="777"/>
      <c r="O146" s="778"/>
      <c r="P146" s="146"/>
      <c r="Q146" s="749"/>
      <c r="R146" s="750"/>
      <c r="S146" s="750"/>
      <c r="T146" s="750"/>
      <c r="U146" s="750"/>
      <c r="V146" s="750"/>
      <c r="W146" s="750"/>
      <c r="X146" s="750"/>
      <c r="Y146" s="750"/>
      <c r="Z146" s="751"/>
      <c r="AA146" s="758"/>
      <c r="AB146" s="759"/>
      <c r="AC146" s="760"/>
      <c r="AD146" s="766"/>
      <c r="AE146" s="767"/>
      <c r="AF146" s="767"/>
      <c r="AG146" s="767"/>
      <c r="AH146" s="768"/>
    </row>
    <row r="147" spans="1:34" ht="4.9000000000000004" customHeight="1" x14ac:dyDescent="0.25">
      <c r="A147" s="773" t="s">
        <v>189</v>
      </c>
      <c r="B147" s="774"/>
      <c r="C147" s="774"/>
      <c r="D147" s="774"/>
      <c r="E147" s="774"/>
      <c r="F147" s="774"/>
      <c r="G147" s="774"/>
      <c r="H147" s="774"/>
      <c r="I147" s="774"/>
      <c r="J147" s="415">
        <v>502</v>
      </c>
      <c r="K147" s="772"/>
      <c r="L147" s="776" t="str">
        <f>IF(Vkladani_dat!G101=1,"ý","o")</f>
        <v>o</v>
      </c>
      <c r="M147" s="777"/>
      <c r="N147" s="776" t="str">
        <f>IF(Vkladani_dat!G101=0,"ý","o")</f>
        <v>ý</v>
      </c>
      <c r="O147" s="778"/>
      <c r="P147" s="146"/>
      <c r="Q147" s="752"/>
      <c r="R147" s="753"/>
      <c r="S147" s="753"/>
      <c r="T147" s="753"/>
      <c r="U147" s="753"/>
      <c r="V147" s="753"/>
      <c r="W147" s="753"/>
      <c r="X147" s="753"/>
      <c r="Y147" s="753"/>
      <c r="Z147" s="754"/>
      <c r="AA147" s="761"/>
      <c r="AB147" s="762"/>
      <c r="AC147" s="763"/>
      <c r="AD147" s="769"/>
      <c r="AE147" s="770"/>
      <c r="AF147" s="770"/>
      <c r="AG147" s="770"/>
      <c r="AH147" s="771"/>
    </row>
    <row r="148" spans="1:34" ht="7.5" customHeight="1" x14ac:dyDescent="0.25">
      <c r="A148" s="775"/>
      <c r="B148" s="774"/>
      <c r="C148" s="774"/>
      <c r="D148" s="774"/>
      <c r="E148" s="774"/>
      <c r="F148" s="774"/>
      <c r="G148" s="774"/>
      <c r="H148" s="774"/>
      <c r="I148" s="774"/>
      <c r="J148" s="772"/>
      <c r="K148" s="772"/>
      <c r="L148" s="777"/>
      <c r="M148" s="777"/>
      <c r="N148" s="777"/>
      <c r="O148" s="778"/>
      <c r="P148" s="146"/>
      <c r="Q148" s="738" t="s">
        <v>212</v>
      </c>
      <c r="R148" s="747"/>
      <c r="S148" s="747"/>
      <c r="T148" s="747"/>
      <c r="U148" s="747"/>
      <c r="V148" s="747"/>
      <c r="W148" s="747"/>
      <c r="X148" s="747"/>
      <c r="Y148" s="747"/>
      <c r="Z148" s="748"/>
      <c r="AA148" s="755">
        <v>713</v>
      </c>
      <c r="AB148" s="756"/>
      <c r="AC148" s="757"/>
      <c r="AD148" s="734">
        <f>Vkladani_dat!G148</f>
        <v>0</v>
      </c>
      <c r="AE148" s="764"/>
      <c r="AF148" s="764"/>
      <c r="AG148" s="764"/>
      <c r="AH148" s="765"/>
    </row>
    <row r="149" spans="1:34" ht="6" customHeight="1" x14ac:dyDescent="0.25">
      <c r="A149" s="1198" t="s">
        <v>417</v>
      </c>
      <c r="B149" s="925" t="s">
        <v>466</v>
      </c>
      <c r="C149" s="282"/>
      <c r="D149" s="282"/>
      <c r="E149" s="282"/>
      <c r="F149" s="282"/>
      <c r="G149" s="282"/>
      <c r="H149" s="282"/>
      <c r="I149" s="282"/>
      <c r="J149" s="415">
        <v>503</v>
      </c>
      <c r="K149" s="772"/>
      <c r="L149" s="550">
        <f>Vkladani_dat!G102</f>
        <v>0</v>
      </c>
      <c r="M149" s="413"/>
      <c r="N149" s="413"/>
      <c r="O149" s="414"/>
      <c r="P149" s="146"/>
      <c r="Q149" s="749"/>
      <c r="R149" s="750"/>
      <c r="S149" s="750"/>
      <c r="T149" s="750"/>
      <c r="U149" s="750"/>
      <c r="V149" s="750"/>
      <c r="W149" s="750"/>
      <c r="X149" s="750"/>
      <c r="Y149" s="750"/>
      <c r="Z149" s="751"/>
      <c r="AA149" s="758"/>
      <c r="AB149" s="759"/>
      <c r="AC149" s="760"/>
      <c r="AD149" s="766"/>
      <c r="AE149" s="767"/>
      <c r="AF149" s="767"/>
      <c r="AG149" s="767"/>
      <c r="AH149" s="768"/>
    </row>
    <row r="150" spans="1:34" ht="7.5" customHeight="1" x14ac:dyDescent="0.25">
      <c r="A150" s="1199"/>
      <c r="B150" s="282"/>
      <c r="C150" s="282"/>
      <c r="D150" s="282"/>
      <c r="E150" s="282"/>
      <c r="F150" s="282"/>
      <c r="G150" s="282"/>
      <c r="H150" s="282"/>
      <c r="I150" s="282"/>
      <c r="J150" s="772"/>
      <c r="K150" s="772"/>
      <c r="L150" s="413"/>
      <c r="M150" s="413"/>
      <c r="N150" s="413"/>
      <c r="O150" s="414"/>
      <c r="P150" s="146"/>
      <c r="Q150" s="752"/>
      <c r="R150" s="753"/>
      <c r="S150" s="753"/>
      <c r="T150" s="753"/>
      <c r="U150" s="753"/>
      <c r="V150" s="753"/>
      <c r="W150" s="753"/>
      <c r="X150" s="753"/>
      <c r="Y150" s="753"/>
      <c r="Z150" s="754"/>
      <c r="AA150" s="761"/>
      <c r="AB150" s="762"/>
      <c r="AC150" s="763"/>
      <c r="AD150" s="769"/>
      <c r="AE150" s="770"/>
      <c r="AF150" s="770"/>
      <c r="AG150" s="770"/>
      <c r="AH150" s="771"/>
    </row>
    <row r="151" spans="1:34" ht="5.25" customHeight="1" x14ac:dyDescent="0.25">
      <c r="A151" s="1199"/>
      <c r="B151" s="928" t="s">
        <v>467</v>
      </c>
      <c r="C151" s="956"/>
      <c r="D151" s="956"/>
      <c r="E151" s="956"/>
      <c r="F151" s="956"/>
      <c r="G151" s="956"/>
      <c r="H151" s="956"/>
      <c r="I151" s="956"/>
      <c r="J151" s="574">
        <v>504</v>
      </c>
      <c r="K151" s="416"/>
      <c r="L151" s="550">
        <f>Vkladani_dat!G103</f>
        <v>0</v>
      </c>
      <c r="M151" s="607"/>
      <c r="N151" s="607"/>
      <c r="O151" s="608"/>
      <c r="P151" s="146"/>
      <c r="Q151" s="738" t="s">
        <v>213</v>
      </c>
      <c r="R151" s="739"/>
      <c r="S151" s="739"/>
      <c r="T151" s="739"/>
      <c r="U151" s="739"/>
      <c r="V151" s="739"/>
      <c r="W151" s="739"/>
      <c r="X151" s="739"/>
      <c r="Y151" s="739"/>
      <c r="Z151" s="740"/>
      <c r="AA151" s="415">
        <v>714</v>
      </c>
      <c r="AB151" s="574"/>
      <c r="AC151" s="574"/>
      <c r="AD151" s="721">
        <f>Vkladani_dat!G149</f>
        <v>0</v>
      </c>
      <c r="AE151" s="722"/>
      <c r="AF151" s="722"/>
      <c r="AG151" s="722"/>
      <c r="AH151" s="723"/>
    </row>
    <row r="152" spans="1:34" ht="5.25" customHeight="1" x14ac:dyDescent="0.25">
      <c r="A152" s="1199"/>
      <c r="B152" s="956"/>
      <c r="C152" s="956"/>
      <c r="D152" s="956"/>
      <c r="E152" s="956"/>
      <c r="F152" s="956"/>
      <c r="G152" s="956"/>
      <c r="H152" s="956"/>
      <c r="I152" s="956"/>
      <c r="J152" s="416"/>
      <c r="K152" s="416"/>
      <c r="L152" s="607"/>
      <c r="M152" s="607"/>
      <c r="N152" s="607"/>
      <c r="O152" s="608"/>
      <c r="P152" s="146"/>
      <c r="Q152" s="741"/>
      <c r="R152" s="742"/>
      <c r="S152" s="742"/>
      <c r="T152" s="742"/>
      <c r="U152" s="742"/>
      <c r="V152" s="742"/>
      <c r="W152" s="742"/>
      <c r="X152" s="742"/>
      <c r="Y152" s="742"/>
      <c r="Z152" s="743"/>
      <c r="AA152" s="574"/>
      <c r="AB152" s="574"/>
      <c r="AC152" s="574"/>
      <c r="AD152" s="724"/>
      <c r="AE152" s="722"/>
      <c r="AF152" s="722"/>
      <c r="AG152" s="722"/>
      <c r="AH152" s="723"/>
    </row>
    <row r="153" spans="1:34" ht="3.75" customHeight="1" x14ac:dyDescent="0.25">
      <c r="A153" s="1199"/>
      <c r="B153" s="956"/>
      <c r="C153" s="956"/>
      <c r="D153" s="956"/>
      <c r="E153" s="956"/>
      <c r="F153" s="956"/>
      <c r="G153" s="956"/>
      <c r="H153" s="956"/>
      <c r="I153" s="956"/>
      <c r="J153" s="416"/>
      <c r="K153" s="416"/>
      <c r="L153" s="607"/>
      <c r="M153" s="607"/>
      <c r="N153" s="607"/>
      <c r="O153" s="608"/>
      <c r="P153" s="146"/>
      <c r="Q153" s="744"/>
      <c r="R153" s="745"/>
      <c r="S153" s="745"/>
      <c r="T153" s="745"/>
      <c r="U153" s="745"/>
      <c r="V153" s="745"/>
      <c r="W153" s="745"/>
      <c r="X153" s="745"/>
      <c r="Y153" s="745"/>
      <c r="Z153" s="746"/>
      <c r="AA153" s="574"/>
      <c r="AB153" s="574"/>
      <c r="AC153" s="574"/>
      <c r="AD153" s="724"/>
      <c r="AE153" s="722"/>
      <c r="AF153" s="722"/>
      <c r="AG153" s="722"/>
      <c r="AH153" s="723"/>
    </row>
    <row r="154" spans="1:34" ht="6.6" customHeight="1" x14ac:dyDescent="0.25">
      <c r="A154" s="1199"/>
      <c r="B154" s="956"/>
      <c r="C154" s="956"/>
      <c r="D154" s="956"/>
      <c r="E154" s="956"/>
      <c r="F154" s="956"/>
      <c r="G154" s="956"/>
      <c r="H154" s="956"/>
      <c r="I154" s="956"/>
      <c r="J154" s="629"/>
      <c r="K154" s="629"/>
      <c r="L154" s="607"/>
      <c r="M154" s="607"/>
      <c r="N154" s="607"/>
      <c r="O154" s="608"/>
      <c r="P154" s="146"/>
      <c r="Q154" s="717" t="s">
        <v>214</v>
      </c>
      <c r="R154" s="718"/>
      <c r="S154" s="718"/>
      <c r="T154" s="718"/>
      <c r="U154" s="718"/>
      <c r="V154" s="718"/>
      <c r="W154" s="718"/>
      <c r="X154" s="718"/>
      <c r="Y154" s="718"/>
      <c r="Z154" s="577"/>
      <c r="AA154" s="415">
        <v>715</v>
      </c>
      <c r="AB154" s="574"/>
      <c r="AC154" s="574"/>
      <c r="AD154" s="721">
        <f>Vkladani_dat!G150</f>
        <v>0</v>
      </c>
      <c r="AE154" s="722"/>
      <c r="AF154" s="722"/>
      <c r="AG154" s="722"/>
      <c r="AH154" s="723"/>
    </row>
    <row r="155" spans="1:34" ht="7.9" customHeight="1" x14ac:dyDescent="0.25">
      <c r="A155" s="1199"/>
      <c r="B155" s="937" t="s">
        <v>465</v>
      </c>
      <c r="C155" s="374"/>
      <c r="D155" s="374"/>
      <c r="E155" s="374"/>
      <c r="F155" s="374"/>
      <c r="G155" s="374"/>
      <c r="H155" s="374"/>
      <c r="I155" s="374"/>
      <c r="J155" s="416">
        <v>505</v>
      </c>
      <c r="K155" s="629"/>
      <c r="L155" s="413">
        <f>Vkladani_dat!G104</f>
        <v>0</v>
      </c>
      <c r="M155" s="607"/>
      <c r="N155" s="607"/>
      <c r="O155" s="608"/>
      <c r="P155" s="146"/>
      <c r="Q155" s="719"/>
      <c r="R155" s="720"/>
      <c r="S155" s="720"/>
      <c r="T155" s="720"/>
      <c r="U155" s="720"/>
      <c r="V155" s="720"/>
      <c r="W155" s="720"/>
      <c r="X155" s="720"/>
      <c r="Y155" s="720"/>
      <c r="Z155" s="580"/>
      <c r="AA155" s="574"/>
      <c r="AB155" s="574"/>
      <c r="AC155" s="574"/>
      <c r="AD155" s="724"/>
      <c r="AE155" s="722"/>
      <c r="AF155" s="722"/>
      <c r="AG155" s="722"/>
      <c r="AH155" s="723"/>
    </row>
    <row r="156" spans="1:34" ht="5.25" customHeight="1" x14ac:dyDescent="0.25">
      <c r="A156" s="1199"/>
      <c r="B156" s="374"/>
      <c r="C156" s="374"/>
      <c r="D156" s="374"/>
      <c r="E156" s="374"/>
      <c r="F156" s="374"/>
      <c r="G156" s="374"/>
      <c r="H156" s="374"/>
      <c r="I156" s="374"/>
      <c r="J156" s="629"/>
      <c r="K156" s="629"/>
      <c r="L156" s="607"/>
      <c r="M156" s="607"/>
      <c r="N156" s="607"/>
      <c r="O156" s="608"/>
      <c r="P156" s="146"/>
      <c r="Q156" s="717" t="s">
        <v>215</v>
      </c>
      <c r="R156" s="718"/>
      <c r="S156" s="718"/>
      <c r="T156" s="718"/>
      <c r="U156" s="718"/>
      <c r="V156" s="718"/>
      <c r="W156" s="718"/>
      <c r="X156" s="718"/>
      <c r="Y156" s="718"/>
      <c r="Z156" s="577"/>
      <c r="AA156" s="415">
        <v>716</v>
      </c>
      <c r="AB156" s="574"/>
      <c r="AC156" s="574"/>
      <c r="AD156" s="721">
        <f>Vkladani_dat!G151</f>
        <v>0</v>
      </c>
      <c r="AE156" s="722"/>
      <c r="AF156" s="722"/>
      <c r="AG156" s="722"/>
      <c r="AH156" s="723"/>
    </row>
    <row r="157" spans="1:34" ht="7.5" customHeight="1" x14ac:dyDescent="0.25">
      <c r="A157" s="1199"/>
      <c r="B157" s="1163" t="s">
        <v>468</v>
      </c>
      <c r="C157" s="937"/>
      <c r="D157" s="937"/>
      <c r="E157" s="937"/>
      <c r="F157" s="937"/>
      <c r="G157" s="937"/>
      <c r="H157" s="937"/>
      <c r="I157" s="937"/>
      <c r="J157" s="574">
        <v>506</v>
      </c>
      <c r="K157" s="416"/>
      <c r="L157" s="550">
        <f>Vkladani_dat!G105</f>
        <v>0</v>
      </c>
      <c r="M157" s="413"/>
      <c r="N157" s="413"/>
      <c r="O157" s="414"/>
      <c r="P157" s="146"/>
      <c r="Q157" s="719"/>
      <c r="R157" s="720"/>
      <c r="S157" s="720"/>
      <c r="T157" s="720"/>
      <c r="U157" s="720"/>
      <c r="V157" s="720"/>
      <c r="W157" s="720"/>
      <c r="X157" s="720"/>
      <c r="Y157" s="720"/>
      <c r="Z157" s="580"/>
      <c r="AA157" s="574"/>
      <c r="AB157" s="574"/>
      <c r="AC157" s="574"/>
      <c r="AD157" s="724"/>
      <c r="AE157" s="722"/>
      <c r="AF157" s="722"/>
      <c r="AG157" s="722"/>
      <c r="AH157" s="723"/>
    </row>
    <row r="158" spans="1:34" ht="6.75" customHeight="1" x14ac:dyDescent="0.25">
      <c r="A158" s="1199"/>
      <c r="B158" s="937"/>
      <c r="C158" s="937"/>
      <c r="D158" s="937"/>
      <c r="E158" s="937"/>
      <c r="F158" s="937"/>
      <c r="G158" s="937"/>
      <c r="H158" s="937"/>
      <c r="I158" s="937"/>
      <c r="J158" s="416"/>
      <c r="K158" s="416"/>
      <c r="L158" s="413"/>
      <c r="M158" s="413"/>
      <c r="N158" s="413"/>
      <c r="O158" s="414"/>
      <c r="P158" s="146"/>
      <c r="Q158" s="717" t="s">
        <v>207</v>
      </c>
      <c r="R158" s="718"/>
      <c r="S158" s="718"/>
      <c r="T158" s="718"/>
      <c r="U158" s="718"/>
      <c r="V158" s="718"/>
      <c r="W158" s="718"/>
      <c r="X158" s="718"/>
      <c r="Y158" s="718"/>
      <c r="Z158" s="577"/>
      <c r="AA158" s="415">
        <v>717</v>
      </c>
      <c r="AB158" s="574"/>
      <c r="AC158" s="574"/>
      <c r="AD158" s="721">
        <f>Vkladani_dat!G152</f>
        <v>0</v>
      </c>
      <c r="AE158" s="722"/>
      <c r="AF158" s="722"/>
      <c r="AG158" s="722"/>
      <c r="AH158" s="723"/>
    </row>
    <row r="159" spans="1:34" ht="6" customHeight="1" x14ac:dyDescent="0.25">
      <c r="A159" s="1199"/>
      <c r="B159" s="1201" t="s">
        <v>469</v>
      </c>
      <c r="C159" s="341"/>
      <c r="D159" s="341"/>
      <c r="E159" s="341"/>
      <c r="F159" s="341"/>
      <c r="G159" s="341"/>
      <c r="H159" s="341"/>
      <c r="I159" s="341"/>
      <c r="J159" s="574">
        <v>507</v>
      </c>
      <c r="K159" s="416"/>
      <c r="L159" s="550">
        <f>Vkladani_dat!G106</f>
        <v>0</v>
      </c>
      <c r="M159" s="413"/>
      <c r="N159" s="413"/>
      <c r="O159" s="414"/>
      <c r="P159" s="146"/>
      <c r="Q159" s="719"/>
      <c r="R159" s="720"/>
      <c r="S159" s="720"/>
      <c r="T159" s="720"/>
      <c r="U159" s="720"/>
      <c r="V159" s="720"/>
      <c r="W159" s="720"/>
      <c r="X159" s="720"/>
      <c r="Y159" s="720"/>
      <c r="Z159" s="580"/>
      <c r="AA159" s="574"/>
      <c r="AB159" s="574"/>
      <c r="AC159" s="574"/>
      <c r="AD159" s="724"/>
      <c r="AE159" s="722"/>
      <c r="AF159" s="722"/>
      <c r="AG159" s="722"/>
      <c r="AH159" s="723"/>
    </row>
    <row r="160" spans="1:34" ht="5.25" customHeight="1" x14ac:dyDescent="0.25">
      <c r="A160" s="1199"/>
      <c r="B160" s="341"/>
      <c r="C160" s="341"/>
      <c r="D160" s="341"/>
      <c r="E160" s="341"/>
      <c r="F160" s="341"/>
      <c r="G160" s="341"/>
      <c r="H160" s="341"/>
      <c r="I160" s="341"/>
      <c r="J160" s="416"/>
      <c r="K160" s="416"/>
      <c r="L160" s="413"/>
      <c r="M160" s="413"/>
      <c r="N160" s="413"/>
      <c r="O160" s="414"/>
      <c r="P160" s="146"/>
      <c r="Q160" s="725" t="s">
        <v>511</v>
      </c>
      <c r="R160" s="726"/>
      <c r="S160" s="726"/>
      <c r="T160" s="726"/>
      <c r="U160" s="726"/>
      <c r="V160" s="726"/>
      <c r="W160" s="726"/>
      <c r="X160" s="726"/>
      <c r="Y160" s="726"/>
      <c r="Z160" s="546"/>
      <c r="AA160" s="415">
        <v>718</v>
      </c>
      <c r="AB160" s="732"/>
      <c r="AC160" s="732"/>
      <c r="AD160" s="734">
        <f>Vkladani_dat!G153</f>
        <v>0</v>
      </c>
      <c r="AE160" s="563"/>
      <c r="AF160" s="563"/>
      <c r="AG160" s="563"/>
      <c r="AH160" s="564"/>
    </row>
    <row r="161" spans="1:34" ht="7.5" customHeight="1" x14ac:dyDescent="0.25">
      <c r="A161" s="1199"/>
      <c r="B161" s="341"/>
      <c r="C161" s="341"/>
      <c r="D161" s="341"/>
      <c r="E161" s="341"/>
      <c r="F161" s="341"/>
      <c r="G161" s="341"/>
      <c r="H161" s="341"/>
      <c r="I161" s="341"/>
      <c r="J161" s="416"/>
      <c r="K161" s="416"/>
      <c r="L161" s="413"/>
      <c r="M161" s="413"/>
      <c r="N161" s="413"/>
      <c r="O161" s="414"/>
      <c r="P161" s="146"/>
      <c r="Q161" s="727"/>
      <c r="R161" s="728"/>
      <c r="S161" s="728"/>
      <c r="T161" s="728"/>
      <c r="U161" s="728"/>
      <c r="V161" s="728"/>
      <c r="W161" s="728"/>
      <c r="X161" s="728"/>
      <c r="Y161" s="728"/>
      <c r="Z161" s="649"/>
      <c r="AA161" s="732"/>
      <c r="AB161" s="732"/>
      <c r="AC161" s="732"/>
      <c r="AD161" s="565"/>
      <c r="AE161" s="566"/>
      <c r="AF161" s="566"/>
      <c r="AG161" s="566"/>
      <c r="AH161" s="567"/>
    </row>
    <row r="162" spans="1:34" ht="6.75" customHeight="1" thickBot="1" x14ac:dyDescent="0.3">
      <c r="A162" s="1199"/>
      <c r="B162" s="1201" t="s">
        <v>470</v>
      </c>
      <c r="C162" s="374"/>
      <c r="D162" s="374"/>
      <c r="E162" s="374"/>
      <c r="F162" s="374"/>
      <c r="G162" s="374"/>
      <c r="H162" s="374"/>
      <c r="I162" s="374"/>
      <c r="J162" s="707">
        <v>508</v>
      </c>
      <c r="K162" s="708"/>
      <c r="L162" s="709">
        <f>Vkladani_dat!G107</f>
        <v>0</v>
      </c>
      <c r="M162" s="709"/>
      <c r="N162" s="709"/>
      <c r="O162" s="710"/>
      <c r="P162" s="146"/>
      <c r="Q162" s="729"/>
      <c r="R162" s="730"/>
      <c r="S162" s="730"/>
      <c r="T162" s="730"/>
      <c r="U162" s="730"/>
      <c r="V162" s="730"/>
      <c r="W162" s="730"/>
      <c r="X162" s="730"/>
      <c r="Y162" s="730"/>
      <c r="Z162" s="731"/>
      <c r="AA162" s="733"/>
      <c r="AB162" s="733"/>
      <c r="AC162" s="733"/>
      <c r="AD162" s="735"/>
      <c r="AE162" s="736"/>
      <c r="AF162" s="736"/>
      <c r="AG162" s="736"/>
      <c r="AH162" s="737"/>
    </row>
    <row r="163" spans="1:34" ht="6" customHeight="1" x14ac:dyDescent="0.25">
      <c r="A163" s="1199"/>
      <c r="B163" s="374"/>
      <c r="C163" s="374"/>
      <c r="D163" s="374"/>
      <c r="E163" s="374"/>
      <c r="F163" s="374"/>
      <c r="G163" s="374"/>
      <c r="H163" s="374"/>
      <c r="I163" s="374"/>
      <c r="J163" s="708"/>
      <c r="K163" s="708"/>
      <c r="L163" s="709"/>
      <c r="M163" s="709"/>
      <c r="N163" s="709"/>
      <c r="O163" s="710"/>
      <c r="P163" s="146"/>
      <c r="Q163" s="711"/>
      <c r="R163" s="711"/>
      <c r="S163" s="711"/>
      <c r="T163" s="711"/>
      <c r="U163" s="711"/>
      <c r="V163" s="711"/>
      <c r="W163" s="711"/>
      <c r="X163" s="711"/>
      <c r="Y163" s="711"/>
      <c r="Z163" s="712"/>
      <c r="AA163" s="713"/>
      <c r="AB163" s="713"/>
      <c r="AC163" s="713"/>
      <c r="AD163" s="714"/>
      <c r="AE163" s="714"/>
      <c r="AF163" s="714"/>
      <c r="AG163" s="714"/>
      <c r="AH163" s="714"/>
    </row>
    <row r="164" spans="1:34" ht="4.5" customHeight="1" x14ac:dyDescent="0.25">
      <c r="A164" s="1199"/>
      <c r="B164" s="1163" t="s">
        <v>471</v>
      </c>
      <c r="C164" s="374"/>
      <c r="D164" s="374"/>
      <c r="E164" s="374"/>
      <c r="F164" s="374"/>
      <c r="G164" s="374"/>
      <c r="H164" s="374"/>
      <c r="I164" s="374"/>
      <c r="J164" s="574">
        <v>509</v>
      </c>
      <c r="K164" s="629"/>
      <c r="L164" s="550">
        <f>Vkladani_dat!G108</f>
        <v>0</v>
      </c>
      <c r="M164" s="607"/>
      <c r="N164" s="607"/>
      <c r="O164" s="608"/>
      <c r="P164" s="146"/>
      <c r="Q164" s="715" t="s">
        <v>217</v>
      </c>
      <c r="R164" s="715"/>
      <c r="S164" s="715"/>
      <c r="T164" s="715"/>
      <c r="U164" s="715"/>
      <c r="V164" s="715"/>
      <c r="W164" s="715"/>
      <c r="X164" s="715"/>
      <c r="Y164" s="715"/>
      <c r="Z164" s="715"/>
      <c r="AA164" s="715"/>
      <c r="AB164" s="715"/>
      <c r="AC164" s="715"/>
      <c r="AD164" s="715"/>
      <c r="AE164" s="715"/>
      <c r="AF164" s="715"/>
      <c r="AG164" s="715"/>
      <c r="AH164" s="715"/>
    </row>
    <row r="165" spans="1:34" ht="6" customHeight="1" x14ac:dyDescent="0.25">
      <c r="A165" s="1199"/>
      <c r="B165" s="374"/>
      <c r="C165" s="374"/>
      <c r="D165" s="374"/>
      <c r="E165" s="374"/>
      <c r="F165" s="374"/>
      <c r="G165" s="374"/>
      <c r="H165" s="374"/>
      <c r="I165" s="374"/>
      <c r="J165" s="629"/>
      <c r="K165" s="629"/>
      <c r="L165" s="607"/>
      <c r="M165" s="607"/>
      <c r="N165" s="607"/>
      <c r="O165" s="608"/>
      <c r="P165" s="146"/>
      <c r="Q165" s="715"/>
      <c r="R165" s="715"/>
      <c r="S165" s="715"/>
      <c r="T165" s="715"/>
      <c r="U165" s="715"/>
      <c r="V165" s="715"/>
      <c r="W165" s="715"/>
      <c r="X165" s="715"/>
      <c r="Y165" s="715"/>
      <c r="Z165" s="715"/>
      <c r="AA165" s="715"/>
      <c r="AB165" s="715"/>
      <c r="AC165" s="715"/>
      <c r="AD165" s="715"/>
      <c r="AE165" s="715"/>
      <c r="AF165" s="715"/>
      <c r="AG165" s="715"/>
      <c r="AH165" s="715"/>
    </row>
    <row r="166" spans="1:34" ht="1.5" customHeight="1" thickBot="1" x14ac:dyDescent="0.3">
      <c r="A166" s="1199"/>
      <c r="B166" s="374"/>
      <c r="C166" s="374"/>
      <c r="D166" s="374"/>
      <c r="E166" s="374"/>
      <c r="F166" s="374"/>
      <c r="G166" s="374"/>
      <c r="H166" s="374"/>
      <c r="I166" s="374"/>
      <c r="J166" s="629"/>
      <c r="K166" s="629"/>
      <c r="L166" s="607"/>
      <c r="M166" s="607"/>
      <c r="N166" s="607"/>
      <c r="O166" s="608"/>
      <c r="P166" s="146"/>
      <c r="Q166" s="716"/>
      <c r="R166" s="716"/>
      <c r="S166" s="716"/>
      <c r="T166" s="716"/>
      <c r="U166" s="716"/>
      <c r="V166" s="716"/>
      <c r="W166" s="716"/>
      <c r="X166" s="716"/>
      <c r="Y166" s="716"/>
      <c r="Z166" s="716"/>
      <c r="AA166" s="716"/>
      <c r="AB166" s="716"/>
      <c r="AC166" s="716"/>
      <c r="AD166" s="716"/>
      <c r="AE166" s="716"/>
      <c r="AF166" s="716"/>
      <c r="AG166" s="716"/>
      <c r="AH166" s="716"/>
    </row>
    <row r="167" spans="1:34" ht="6" customHeight="1" x14ac:dyDescent="0.25">
      <c r="A167" s="1199"/>
      <c r="B167" s="779" t="s">
        <v>472</v>
      </c>
      <c r="C167" s="282"/>
      <c r="D167" s="282"/>
      <c r="E167" s="282"/>
      <c r="F167" s="282"/>
      <c r="G167" s="282"/>
      <c r="H167" s="282"/>
      <c r="I167" s="282"/>
      <c r="J167" s="574">
        <v>510</v>
      </c>
      <c r="K167" s="629"/>
      <c r="L167" s="550">
        <f>Vkladani_dat!G109</f>
        <v>0</v>
      </c>
      <c r="M167" s="607"/>
      <c r="N167" s="607"/>
      <c r="O167" s="608"/>
      <c r="P167" s="146"/>
      <c r="Q167" s="685"/>
      <c r="R167" s="686"/>
      <c r="S167" s="686"/>
      <c r="T167" s="686"/>
      <c r="U167" s="686"/>
      <c r="V167" s="686"/>
      <c r="W167" s="686"/>
      <c r="X167" s="686"/>
      <c r="Y167" s="686"/>
      <c r="Z167" s="687"/>
      <c r="AA167" s="691" t="s">
        <v>265</v>
      </c>
      <c r="AB167" s="692"/>
      <c r="AC167" s="693"/>
      <c r="AD167" s="691" t="s">
        <v>274</v>
      </c>
      <c r="AE167" s="692"/>
      <c r="AF167" s="692"/>
      <c r="AG167" s="692"/>
      <c r="AH167" s="697"/>
    </row>
    <row r="168" spans="1:34" ht="3" customHeight="1" x14ac:dyDescent="0.25">
      <c r="A168" s="1199"/>
      <c r="B168" s="282"/>
      <c r="C168" s="282"/>
      <c r="D168" s="282"/>
      <c r="E168" s="282"/>
      <c r="F168" s="282"/>
      <c r="G168" s="282"/>
      <c r="H168" s="282"/>
      <c r="I168" s="282"/>
      <c r="J168" s="629"/>
      <c r="K168" s="629"/>
      <c r="L168" s="607"/>
      <c r="M168" s="607"/>
      <c r="N168" s="607"/>
      <c r="O168" s="608"/>
      <c r="P168" s="146"/>
      <c r="Q168" s="688"/>
      <c r="R168" s="689"/>
      <c r="S168" s="689"/>
      <c r="T168" s="689"/>
      <c r="U168" s="689"/>
      <c r="V168" s="689"/>
      <c r="W168" s="689"/>
      <c r="X168" s="689"/>
      <c r="Y168" s="689"/>
      <c r="Z168" s="690"/>
      <c r="AA168" s="694"/>
      <c r="AB168" s="695"/>
      <c r="AC168" s="696"/>
      <c r="AD168" s="694"/>
      <c r="AE168" s="695"/>
      <c r="AF168" s="695"/>
      <c r="AG168" s="695"/>
      <c r="AH168" s="698"/>
    </row>
    <row r="169" spans="1:34" ht="2.4500000000000002" customHeight="1" x14ac:dyDescent="0.25">
      <c r="A169" s="1199"/>
      <c r="B169" s="282"/>
      <c r="C169" s="282"/>
      <c r="D169" s="282"/>
      <c r="E169" s="282"/>
      <c r="F169" s="282"/>
      <c r="G169" s="282"/>
      <c r="H169" s="282"/>
      <c r="I169" s="282"/>
      <c r="J169" s="629"/>
      <c r="K169" s="629"/>
      <c r="L169" s="607"/>
      <c r="M169" s="607"/>
      <c r="N169" s="607"/>
      <c r="O169" s="608"/>
      <c r="P169" s="146"/>
      <c r="Q169" s="699" t="s">
        <v>63</v>
      </c>
      <c r="R169" s="700"/>
      <c r="S169" s="700"/>
      <c r="T169" s="700"/>
      <c r="U169" s="700"/>
      <c r="V169" s="700"/>
      <c r="W169" s="700"/>
      <c r="X169" s="700"/>
      <c r="Y169" s="700"/>
      <c r="Z169" s="701"/>
      <c r="AA169" s="532">
        <v>1</v>
      </c>
      <c r="AB169" s="532"/>
      <c r="AC169" s="532"/>
      <c r="AD169" s="532">
        <v>2</v>
      </c>
      <c r="AE169" s="705"/>
      <c r="AF169" s="705"/>
      <c r="AG169" s="705"/>
      <c r="AH169" s="706"/>
    </row>
    <row r="170" spans="1:34" ht="6" customHeight="1" x14ac:dyDescent="0.25">
      <c r="A170" s="1199"/>
      <c r="B170" s="779" t="s">
        <v>473</v>
      </c>
      <c r="C170" s="282"/>
      <c r="D170" s="282"/>
      <c r="E170" s="282"/>
      <c r="F170" s="282"/>
      <c r="G170" s="282"/>
      <c r="H170" s="282"/>
      <c r="I170" s="282"/>
      <c r="J170" s="574">
        <v>511</v>
      </c>
      <c r="K170" s="629"/>
      <c r="L170" s="550">
        <f>Vkladani_dat!G110</f>
        <v>0</v>
      </c>
      <c r="M170" s="607"/>
      <c r="N170" s="607"/>
      <c r="O170" s="608"/>
      <c r="P170" s="146"/>
      <c r="Q170" s="702"/>
      <c r="R170" s="703"/>
      <c r="S170" s="703"/>
      <c r="T170" s="703"/>
      <c r="U170" s="703"/>
      <c r="V170" s="703"/>
      <c r="W170" s="703"/>
      <c r="X170" s="703"/>
      <c r="Y170" s="703"/>
      <c r="Z170" s="704"/>
      <c r="AA170" s="532"/>
      <c r="AB170" s="532"/>
      <c r="AC170" s="532"/>
      <c r="AD170" s="705"/>
      <c r="AE170" s="705"/>
      <c r="AF170" s="705"/>
      <c r="AG170" s="705"/>
      <c r="AH170" s="706"/>
    </row>
    <row r="171" spans="1:34" ht="1.5" customHeight="1" x14ac:dyDescent="0.25">
      <c r="A171" s="1199"/>
      <c r="B171" s="282"/>
      <c r="C171" s="282"/>
      <c r="D171" s="282"/>
      <c r="E171" s="282"/>
      <c r="F171" s="282"/>
      <c r="G171" s="282"/>
      <c r="H171" s="282"/>
      <c r="I171" s="282"/>
      <c r="J171" s="629"/>
      <c r="K171" s="629"/>
      <c r="L171" s="607"/>
      <c r="M171" s="607"/>
      <c r="N171" s="607"/>
      <c r="O171" s="608"/>
      <c r="P171" s="146"/>
      <c r="Q171" s="575" t="s">
        <v>219</v>
      </c>
      <c r="R171" s="576"/>
      <c r="S171" s="576"/>
      <c r="T171" s="576"/>
      <c r="U171" s="576"/>
      <c r="V171" s="576"/>
      <c r="W171" s="576"/>
      <c r="X171" s="576"/>
      <c r="Y171" s="576"/>
      <c r="Z171" s="577"/>
      <c r="AA171" s="574">
        <v>801</v>
      </c>
      <c r="AB171" s="574"/>
      <c r="AC171" s="574"/>
      <c r="AD171" s="550">
        <f>Vkladani_dat!G158</f>
        <v>0</v>
      </c>
      <c r="AE171" s="550"/>
      <c r="AF171" s="550"/>
      <c r="AG171" s="550"/>
      <c r="AH171" s="551"/>
    </row>
    <row r="172" spans="1:34" ht="3.6" customHeight="1" x14ac:dyDescent="0.25">
      <c r="A172" s="1199"/>
      <c r="B172" s="282"/>
      <c r="C172" s="282"/>
      <c r="D172" s="282"/>
      <c r="E172" s="282"/>
      <c r="F172" s="282"/>
      <c r="G172" s="282"/>
      <c r="H172" s="282"/>
      <c r="I172" s="282"/>
      <c r="J172" s="629"/>
      <c r="K172" s="629"/>
      <c r="L172" s="607"/>
      <c r="M172" s="607"/>
      <c r="N172" s="607"/>
      <c r="O172" s="608"/>
      <c r="P172" s="146"/>
      <c r="Q172" s="678"/>
      <c r="R172" s="656"/>
      <c r="S172" s="656"/>
      <c r="T172" s="656"/>
      <c r="U172" s="656"/>
      <c r="V172" s="656"/>
      <c r="W172" s="656"/>
      <c r="X172" s="656"/>
      <c r="Y172" s="656"/>
      <c r="Z172" s="657"/>
      <c r="AA172" s="574"/>
      <c r="AB172" s="574"/>
      <c r="AC172" s="574"/>
      <c r="AD172" s="550"/>
      <c r="AE172" s="550"/>
      <c r="AF172" s="550"/>
      <c r="AG172" s="550"/>
      <c r="AH172" s="551"/>
    </row>
    <row r="173" spans="1:34" ht="10.15" customHeight="1" x14ac:dyDescent="0.25">
      <c r="A173" s="1199"/>
      <c r="B173" s="675" t="s">
        <v>459</v>
      </c>
      <c r="C173" s="676"/>
      <c r="D173" s="928" t="s">
        <v>542</v>
      </c>
      <c r="E173" s="298"/>
      <c r="F173" s="298"/>
      <c r="G173" s="298"/>
      <c r="H173" s="298"/>
      <c r="I173" s="298"/>
      <c r="J173" s="552">
        <v>512</v>
      </c>
      <c r="K173" s="385"/>
      <c r="L173" s="1188">
        <f>Vkladani_dat!G111</f>
        <v>0</v>
      </c>
      <c r="M173" s="1122"/>
      <c r="N173" s="1122"/>
      <c r="O173" s="1123"/>
      <c r="P173" s="146"/>
      <c r="Q173" s="578"/>
      <c r="R173" s="579"/>
      <c r="S173" s="579"/>
      <c r="T173" s="579"/>
      <c r="U173" s="579"/>
      <c r="V173" s="579"/>
      <c r="W173" s="579"/>
      <c r="X173" s="579"/>
      <c r="Y173" s="579"/>
      <c r="Z173" s="580"/>
      <c r="AA173" s="574"/>
      <c r="AB173" s="574"/>
      <c r="AC173" s="574"/>
      <c r="AD173" s="550"/>
      <c r="AE173" s="550"/>
      <c r="AF173" s="550"/>
      <c r="AG173" s="550"/>
      <c r="AH173" s="551"/>
    </row>
    <row r="174" spans="1:34" ht="5.45" customHeight="1" x14ac:dyDescent="0.25">
      <c r="A174" s="1199"/>
      <c r="B174" s="676"/>
      <c r="C174" s="676"/>
      <c r="D174" s="298"/>
      <c r="E174" s="298"/>
      <c r="F174" s="298"/>
      <c r="G174" s="298"/>
      <c r="H174" s="298"/>
      <c r="I174" s="298"/>
      <c r="J174" s="385"/>
      <c r="K174" s="385"/>
      <c r="L174" s="1122"/>
      <c r="M174" s="1122"/>
      <c r="N174" s="1122"/>
      <c r="O174" s="1123"/>
      <c r="P174" s="146"/>
      <c r="Q174" s="575" t="s">
        <v>220</v>
      </c>
      <c r="R174" s="576"/>
      <c r="S174" s="576"/>
      <c r="T174" s="576"/>
      <c r="U174" s="576"/>
      <c r="V174" s="576"/>
      <c r="W174" s="576"/>
      <c r="X174" s="576"/>
      <c r="Y174" s="576"/>
      <c r="Z174" s="577"/>
      <c r="AA174" s="574">
        <v>802</v>
      </c>
      <c r="AB174" s="574"/>
      <c r="AC174" s="574"/>
      <c r="AD174" s="550">
        <f>Vkladani_dat!G159</f>
        <v>0</v>
      </c>
      <c r="AE174" s="550"/>
      <c r="AF174" s="550"/>
      <c r="AG174" s="550"/>
      <c r="AH174" s="551"/>
    </row>
    <row r="175" spans="1:34" ht="5.25" customHeight="1" x14ac:dyDescent="0.25">
      <c r="A175" s="1199"/>
      <c r="B175" s="676"/>
      <c r="C175" s="676"/>
      <c r="D175" s="298"/>
      <c r="E175" s="298"/>
      <c r="F175" s="298"/>
      <c r="G175" s="298"/>
      <c r="H175" s="298"/>
      <c r="I175" s="298"/>
      <c r="J175" s="385"/>
      <c r="K175" s="385"/>
      <c r="L175" s="1122"/>
      <c r="M175" s="1122"/>
      <c r="N175" s="1122"/>
      <c r="O175" s="1123"/>
      <c r="P175" s="146"/>
      <c r="Q175" s="678"/>
      <c r="R175" s="656"/>
      <c r="S175" s="656"/>
      <c r="T175" s="656"/>
      <c r="U175" s="656"/>
      <c r="V175" s="656"/>
      <c r="W175" s="656"/>
      <c r="X175" s="656"/>
      <c r="Y175" s="656"/>
      <c r="Z175" s="657"/>
      <c r="AA175" s="574"/>
      <c r="AB175" s="574"/>
      <c r="AC175" s="574"/>
      <c r="AD175" s="550"/>
      <c r="AE175" s="550"/>
      <c r="AF175" s="550"/>
      <c r="AG175" s="550"/>
      <c r="AH175" s="551"/>
    </row>
    <row r="176" spans="1:34" ht="6" customHeight="1" x14ac:dyDescent="0.25">
      <c r="A176" s="1199"/>
      <c r="B176" s="676"/>
      <c r="C176" s="676"/>
      <c r="D176" s="298"/>
      <c r="E176" s="298"/>
      <c r="F176" s="298"/>
      <c r="G176" s="298"/>
      <c r="H176" s="298"/>
      <c r="I176" s="298"/>
      <c r="J176" s="385"/>
      <c r="K176" s="385"/>
      <c r="L176" s="1122"/>
      <c r="M176" s="1122"/>
      <c r="N176" s="1122"/>
      <c r="O176" s="1123"/>
      <c r="P176" s="146"/>
      <c r="Q176" s="578"/>
      <c r="R176" s="579"/>
      <c r="S176" s="579"/>
      <c r="T176" s="579"/>
      <c r="U176" s="579"/>
      <c r="V176" s="579"/>
      <c r="W176" s="579"/>
      <c r="X176" s="579"/>
      <c r="Y176" s="579"/>
      <c r="Z176" s="580"/>
      <c r="AA176" s="574"/>
      <c r="AB176" s="574"/>
      <c r="AC176" s="574"/>
      <c r="AD176" s="550"/>
      <c r="AE176" s="550"/>
      <c r="AF176" s="550"/>
      <c r="AG176" s="550"/>
      <c r="AH176" s="551"/>
    </row>
    <row r="177" spans="1:34" ht="6" customHeight="1" x14ac:dyDescent="0.25">
      <c r="A177" s="1199"/>
      <c r="B177" s="676"/>
      <c r="C177" s="676"/>
      <c r="D177" s="928" t="s">
        <v>416</v>
      </c>
      <c r="E177" s="298"/>
      <c r="F177" s="298"/>
      <c r="G177" s="298"/>
      <c r="H177" s="298"/>
      <c r="I177" s="298"/>
      <c r="J177" s="552">
        <v>513</v>
      </c>
      <c r="K177" s="385"/>
      <c r="L177" s="1188">
        <f>Vkladani_dat!G112</f>
        <v>0</v>
      </c>
      <c r="M177" s="1122"/>
      <c r="N177" s="1122"/>
      <c r="O177" s="1123"/>
      <c r="P177" s="146"/>
      <c r="Q177" s="575" t="s">
        <v>512</v>
      </c>
      <c r="R177" s="576"/>
      <c r="S177" s="576"/>
      <c r="T177" s="576"/>
      <c r="U177" s="576"/>
      <c r="V177" s="576"/>
      <c r="W177" s="576"/>
      <c r="X177" s="576"/>
      <c r="Y177" s="576"/>
      <c r="Z177" s="577"/>
      <c r="AA177" s="574">
        <v>803</v>
      </c>
      <c r="AB177" s="574"/>
      <c r="AC177" s="574"/>
      <c r="AD177" s="550">
        <f>Vkladani_dat!G160</f>
        <v>0</v>
      </c>
      <c r="AE177" s="550"/>
      <c r="AF177" s="550"/>
      <c r="AG177" s="550"/>
      <c r="AH177" s="551"/>
    </row>
    <row r="178" spans="1:34" ht="6" customHeight="1" thickBot="1" x14ac:dyDescent="0.3">
      <c r="A178" s="1200"/>
      <c r="B178" s="677"/>
      <c r="C178" s="677"/>
      <c r="D178" s="296"/>
      <c r="E178" s="296"/>
      <c r="F178" s="296"/>
      <c r="G178" s="296"/>
      <c r="H178" s="296"/>
      <c r="I178" s="296"/>
      <c r="J178" s="1189"/>
      <c r="K178" s="1189"/>
      <c r="L178" s="1190"/>
      <c r="M178" s="1190"/>
      <c r="N178" s="1190"/>
      <c r="O178" s="1191"/>
      <c r="P178" s="146"/>
      <c r="Q178" s="678"/>
      <c r="R178" s="656"/>
      <c r="S178" s="656"/>
      <c r="T178" s="656"/>
      <c r="U178" s="656"/>
      <c r="V178" s="656"/>
      <c r="W178" s="656"/>
      <c r="X178" s="656"/>
      <c r="Y178" s="656"/>
      <c r="Z178" s="657"/>
      <c r="AA178" s="574"/>
      <c r="AB178" s="574"/>
      <c r="AC178" s="574"/>
      <c r="AD178" s="550"/>
      <c r="AE178" s="550"/>
      <c r="AF178" s="550"/>
      <c r="AG178" s="550"/>
      <c r="AH178" s="551"/>
    </row>
    <row r="179" spans="1:34" ht="3.6" customHeight="1" x14ac:dyDescent="0.25">
      <c r="A179" s="1192" t="s">
        <v>460</v>
      </c>
      <c r="B179" s="538"/>
      <c r="C179" s="538"/>
      <c r="D179" s="538"/>
      <c r="E179" s="538"/>
      <c r="F179" s="538"/>
      <c r="G179" s="538"/>
      <c r="H179" s="538"/>
      <c r="I179" s="538"/>
      <c r="J179" s="538"/>
      <c r="K179" s="538"/>
      <c r="L179" s="538"/>
      <c r="M179" s="538"/>
      <c r="N179" s="538"/>
      <c r="O179" s="1193"/>
      <c r="P179" s="146"/>
      <c r="Q179" s="578"/>
      <c r="R179" s="579"/>
      <c r="S179" s="579"/>
      <c r="T179" s="579"/>
      <c r="U179" s="579"/>
      <c r="V179" s="579"/>
      <c r="W179" s="579"/>
      <c r="X179" s="579"/>
      <c r="Y179" s="579"/>
      <c r="Z179" s="580"/>
      <c r="AA179" s="574"/>
      <c r="AB179" s="574"/>
      <c r="AC179" s="574"/>
      <c r="AD179" s="550"/>
      <c r="AE179" s="550"/>
      <c r="AF179" s="550"/>
      <c r="AG179" s="550"/>
      <c r="AH179" s="551"/>
    </row>
    <row r="180" spans="1:34" ht="7.15" customHeight="1" thickBot="1" x14ac:dyDescent="0.3">
      <c r="A180" s="461"/>
      <c r="B180" s="446"/>
      <c r="C180" s="446"/>
      <c r="D180" s="446"/>
      <c r="E180" s="446"/>
      <c r="F180" s="446"/>
      <c r="G180" s="446"/>
      <c r="H180" s="446"/>
      <c r="I180" s="446"/>
      <c r="J180" s="446"/>
      <c r="K180" s="446"/>
      <c r="L180" s="446"/>
      <c r="M180" s="446"/>
      <c r="N180" s="446"/>
      <c r="O180" s="462"/>
      <c r="P180" s="146"/>
      <c r="Q180" s="679" t="s">
        <v>546</v>
      </c>
      <c r="R180" s="680"/>
      <c r="S180" s="653" t="s">
        <v>222</v>
      </c>
      <c r="T180" s="576"/>
      <c r="U180" s="576"/>
      <c r="V180" s="576"/>
      <c r="W180" s="576"/>
      <c r="X180" s="576"/>
      <c r="Y180" s="576"/>
      <c r="Z180" s="577"/>
      <c r="AA180" s="552">
        <v>804</v>
      </c>
      <c r="AB180" s="552"/>
      <c r="AC180" s="552"/>
      <c r="AD180" s="550">
        <f>Vkladani_dat!G161</f>
        <v>0</v>
      </c>
      <c r="AE180" s="550"/>
      <c r="AF180" s="550"/>
      <c r="AG180" s="550"/>
      <c r="AH180" s="551"/>
    </row>
    <row r="181" spans="1:34" ht="4.9000000000000004" customHeight="1" x14ac:dyDescent="0.25">
      <c r="A181" s="1194"/>
      <c r="B181" s="1195"/>
      <c r="C181" s="1195"/>
      <c r="D181" s="1195"/>
      <c r="E181" s="1195"/>
      <c r="F181" s="1195"/>
      <c r="G181" s="1195"/>
      <c r="H181" s="1195"/>
      <c r="I181" s="1195"/>
      <c r="J181" s="425" t="s">
        <v>265</v>
      </c>
      <c r="K181" s="1196"/>
      <c r="L181" s="425" t="s">
        <v>62</v>
      </c>
      <c r="M181" s="1196"/>
      <c r="N181" s="1196"/>
      <c r="O181" s="1197"/>
      <c r="P181" s="146"/>
      <c r="Q181" s="681"/>
      <c r="R181" s="680"/>
      <c r="S181" s="654"/>
      <c r="T181" s="579"/>
      <c r="U181" s="579"/>
      <c r="V181" s="579"/>
      <c r="W181" s="579"/>
      <c r="X181" s="579"/>
      <c r="Y181" s="579"/>
      <c r="Z181" s="580"/>
      <c r="AA181" s="552"/>
      <c r="AB181" s="552"/>
      <c r="AC181" s="552"/>
      <c r="AD181" s="550"/>
      <c r="AE181" s="550"/>
      <c r="AF181" s="550"/>
      <c r="AG181" s="550"/>
      <c r="AH181" s="551"/>
    </row>
    <row r="182" spans="1:34" ht="4.9000000000000004" customHeight="1" x14ac:dyDescent="0.25">
      <c r="A182" s="372"/>
      <c r="B182" s="374"/>
      <c r="C182" s="374"/>
      <c r="D182" s="374"/>
      <c r="E182" s="374"/>
      <c r="F182" s="374"/>
      <c r="G182" s="374"/>
      <c r="H182" s="374"/>
      <c r="I182" s="374"/>
      <c r="J182" s="1149"/>
      <c r="K182" s="1149"/>
      <c r="L182" s="1149"/>
      <c r="M182" s="1149"/>
      <c r="N182" s="1149"/>
      <c r="O182" s="1151"/>
      <c r="P182" s="146"/>
      <c r="Q182" s="681"/>
      <c r="R182" s="680"/>
      <c r="S182" s="653" t="s">
        <v>223</v>
      </c>
      <c r="T182" s="576"/>
      <c r="U182" s="576"/>
      <c r="V182" s="576"/>
      <c r="W182" s="576"/>
      <c r="X182" s="576"/>
      <c r="Y182" s="576"/>
      <c r="Z182" s="577"/>
      <c r="AA182" s="574">
        <v>805</v>
      </c>
      <c r="AB182" s="574"/>
      <c r="AC182" s="574"/>
      <c r="AD182" s="550">
        <f>Vkladani_dat!G162</f>
        <v>0</v>
      </c>
      <c r="AE182" s="550"/>
      <c r="AF182" s="550"/>
      <c r="AG182" s="550"/>
      <c r="AH182" s="551"/>
    </row>
    <row r="183" spans="1:34" ht="6" customHeight="1" x14ac:dyDescent="0.25">
      <c r="A183" s="1202" t="s">
        <v>63</v>
      </c>
      <c r="B183" s="833"/>
      <c r="C183" s="833"/>
      <c r="D183" s="833"/>
      <c r="E183" s="833"/>
      <c r="F183" s="833"/>
      <c r="G183" s="833"/>
      <c r="H183" s="833"/>
      <c r="I183" s="833"/>
      <c r="J183" s="1203">
        <v>1</v>
      </c>
      <c r="K183" s="1204"/>
      <c r="L183" s="1205">
        <v>2</v>
      </c>
      <c r="M183" s="833"/>
      <c r="N183" s="833"/>
      <c r="O183" s="834"/>
      <c r="P183" s="146"/>
      <c r="Q183" s="681"/>
      <c r="R183" s="680"/>
      <c r="S183" s="654"/>
      <c r="T183" s="579"/>
      <c r="U183" s="579"/>
      <c r="V183" s="579"/>
      <c r="W183" s="579"/>
      <c r="X183" s="579"/>
      <c r="Y183" s="579"/>
      <c r="Z183" s="580"/>
      <c r="AA183" s="574"/>
      <c r="AB183" s="574"/>
      <c r="AC183" s="574"/>
      <c r="AD183" s="550"/>
      <c r="AE183" s="550"/>
      <c r="AF183" s="550"/>
      <c r="AG183" s="550"/>
      <c r="AH183" s="551"/>
    </row>
    <row r="184" spans="1:34" ht="5.25" customHeight="1" x14ac:dyDescent="0.25">
      <c r="A184" s="1148"/>
      <c r="B184" s="833"/>
      <c r="C184" s="833"/>
      <c r="D184" s="833"/>
      <c r="E184" s="833"/>
      <c r="F184" s="833"/>
      <c r="G184" s="833"/>
      <c r="H184" s="833"/>
      <c r="I184" s="833"/>
      <c r="J184" s="1204"/>
      <c r="K184" s="1204"/>
      <c r="L184" s="833"/>
      <c r="M184" s="833"/>
      <c r="N184" s="833"/>
      <c r="O184" s="834"/>
      <c r="P184" s="146"/>
      <c r="Q184" s="681"/>
      <c r="R184" s="680"/>
      <c r="S184" s="653" t="s">
        <v>224</v>
      </c>
      <c r="T184" s="576"/>
      <c r="U184" s="576"/>
      <c r="V184" s="576"/>
      <c r="W184" s="576"/>
      <c r="X184" s="576"/>
      <c r="Y184" s="576"/>
      <c r="Z184" s="577"/>
      <c r="AA184" s="574">
        <v>806</v>
      </c>
      <c r="AB184" s="574"/>
      <c r="AC184" s="574"/>
      <c r="AD184" s="550">
        <f>Vkladani_dat!G163</f>
        <v>0</v>
      </c>
      <c r="AE184" s="550"/>
      <c r="AF184" s="550"/>
      <c r="AG184" s="550"/>
      <c r="AH184" s="551"/>
    </row>
    <row r="185" spans="1:34" ht="7.5" customHeight="1" x14ac:dyDescent="0.25">
      <c r="A185" s="651" t="s">
        <v>533</v>
      </c>
      <c r="B185" s="636"/>
      <c r="C185" s="636"/>
      <c r="D185" s="636"/>
      <c r="E185" s="636"/>
      <c r="F185" s="636"/>
      <c r="G185" s="636"/>
      <c r="H185" s="636"/>
      <c r="I185" s="636"/>
      <c r="J185" s="416">
        <v>601</v>
      </c>
      <c r="K185" s="629"/>
      <c r="L185" s="413">
        <f>Vkladani_dat!G117</f>
        <v>0</v>
      </c>
      <c r="M185" s="607"/>
      <c r="N185" s="607"/>
      <c r="O185" s="608"/>
      <c r="P185" s="146"/>
      <c r="Q185" s="681"/>
      <c r="R185" s="680"/>
      <c r="S185" s="654"/>
      <c r="T185" s="579"/>
      <c r="U185" s="579"/>
      <c r="V185" s="579"/>
      <c r="W185" s="579"/>
      <c r="X185" s="579"/>
      <c r="Y185" s="579"/>
      <c r="Z185" s="580"/>
      <c r="AA185" s="574"/>
      <c r="AB185" s="574"/>
      <c r="AC185" s="574"/>
      <c r="AD185" s="550"/>
      <c r="AE185" s="550"/>
      <c r="AF185" s="550"/>
      <c r="AG185" s="550"/>
      <c r="AH185" s="551"/>
    </row>
    <row r="186" spans="1:34" ht="3.6" customHeight="1" x14ac:dyDescent="0.25">
      <c r="A186" s="652"/>
      <c r="B186" s="636"/>
      <c r="C186" s="636"/>
      <c r="D186" s="636"/>
      <c r="E186" s="636"/>
      <c r="F186" s="636"/>
      <c r="G186" s="636"/>
      <c r="H186" s="636"/>
      <c r="I186" s="636"/>
      <c r="J186" s="629"/>
      <c r="K186" s="629"/>
      <c r="L186" s="607"/>
      <c r="M186" s="607"/>
      <c r="N186" s="607"/>
      <c r="O186" s="608"/>
      <c r="P186" s="146"/>
      <c r="Q186" s="681"/>
      <c r="R186" s="680"/>
      <c r="S186" s="653" t="s">
        <v>225</v>
      </c>
      <c r="T186" s="576"/>
      <c r="U186" s="576"/>
      <c r="V186" s="576"/>
      <c r="W186" s="576"/>
      <c r="X186" s="576"/>
      <c r="Y186" s="576"/>
      <c r="Z186" s="577"/>
      <c r="AA186" s="574">
        <v>807</v>
      </c>
      <c r="AB186" s="574"/>
      <c r="AC186" s="574"/>
      <c r="AD186" s="550">
        <f>Vkladani_dat!G164</f>
        <v>0</v>
      </c>
      <c r="AE186" s="550"/>
      <c r="AF186" s="550"/>
      <c r="AG186" s="550"/>
      <c r="AH186" s="551"/>
    </row>
    <row r="187" spans="1:34" ht="9" customHeight="1" x14ac:dyDescent="0.25">
      <c r="A187" s="651" t="s">
        <v>534</v>
      </c>
      <c r="B187" s="636"/>
      <c r="C187" s="636"/>
      <c r="D187" s="636"/>
      <c r="E187" s="636"/>
      <c r="F187" s="636"/>
      <c r="G187" s="636"/>
      <c r="H187" s="636"/>
      <c r="I187" s="636"/>
      <c r="J187" s="574">
        <v>602</v>
      </c>
      <c r="K187" s="629"/>
      <c r="L187" s="640">
        <f>Vkladani_dat!G118</f>
        <v>0</v>
      </c>
      <c r="M187" s="637"/>
      <c r="N187" s="637"/>
      <c r="O187" s="638"/>
      <c r="P187" s="146"/>
      <c r="Q187" s="682"/>
      <c r="R187" s="683"/>
      <c r="S187" s="655"/>
      <c r="T187" s="656"/>
      <c r="U187" s="656"/>
      <c r="V187" s="656"/>
      <c r="W187" s="656"/>
      <c r="X187" s="656"/>
      <c r="Y187" s="656"/>
      <c r="Z187" s="657"/>
      <c r="AA187" s="684"/>
      <c r="AB187" s="684"/>
      <c r="AC187" s="684"/>
      <c r="AD187" s="658"/>
      <c r="AE187" s="658"/>
      <c r="AF187" s="658"/>
      <c r="AG187" s="658"/>
      <c r="AH187" s="659"/>
    </row>
    <row r="188" spans="1:34" ht="6" customHeight="1" x14ac:dyDescent="0.25">
      <c r="A188" s="652"/>
      <c r="B188" s="636"/>
      <c r="C188" s="636"/>
      <c r="D188" s="636"/>
      <c r="E188" s="636"/>
      <c r="F188" s="636"/>
      <c r="G188" s="636"/>
      <c r="H188" s="636"/>
      <c r="I188" s="636"/>
      <c r="J188" s="629"/>
      <c r="K188" s="629"/>
      <c r="L188" s="637"/>
      <c r="M188" s="637"/>
      <c r="N188" s="637"/>
      <c r="O188" s="638"/>
      <c r="P188" s="146"/>
      <c r="Q188" s="666" t="s">
        <v>544</v>
      </c>
      <c r="R188" s="667"/>
      <c r="S188" s="667"/>
      <c r="T188" s="667"/>
      <c r="U188" s="667"/>
      <c r="V188" s="667"/>
      <c r="W188" s="667"/>
      <c r="X188" s="667"/>
      <c r="Y188" s="667"/>
      <c r="Z188" s="668"/>
      <c r="AA188" s="574">
        <v>808</v>
      </c>
      <c r="AB188" s="574"/>
      <c r="AC188" s="574"/>
      <c r="AD188" s="550">
        <f>Vkladani_dat!G165</f>
        <v>0</v>
      </c>
      <c r="AE188" s="550"/>
      <c r="AF188" s="550"/>
      <c r="AG188" s="550"/>
      <c r="AH188" s="551"/>
    </row>
    <row r="189" spans="1:34" ht="6" customHeight="1" x14ac:dyDescent="0.25">
      <c r="A189" s="642" t="s">
        <v>191</v>
      </c>
      <c r="B189" s="644" t="s">
        <v>192</v>
      </c>
      <c r="C189" s="639" t="s">
        <v>193</v>
      </c>
      <c r="D189" s="639"/>
      <c r="E189" s="639"/>
      <c r="F189" s="639"/>
      <c r="G189" s="639"/>
      <c r="H189" s="639"/>
      <c r="I189" s="639"/>
      <c r="J189" s="574">
        <v>603</v>
      </c>
      <c r="K189" s="629"/>
      <c r="L189" s="640">
        <f>Vkladani_dat!G119</f>
        <v>0</v>
      </c>
      <c r="M189" s="637"/>
      <c r="N189" s="637"/>
      <c r="O189" s="638"/>
      <c r="P189" s="146"/>
      <c r="Q189" s="669"/>
      <c r="R189" s="670"/>
      <c r="S189" s="670"/>
      <c r="T189" s="670"/>
      <c r="U189" s="670"/>
      <c r="V189" s="670"/>
      <c r="W189" s="670"/>
      <c r="X189" s="670"/>
      <c r="Y189" s="670"/>
      <c r="Z189" s="671"/>
      <c r="AA189" s="574"/>
      <c r="AB189" s="574"/>
      <c r="AC189" s="574"/>
      <c r="AD189" s="550"/>
      <c r="AE189" s="550"/>
      <c r="AF189" s="550"/>
      <c r="AG189" s="550"/>
      <c r="AH189" s="551"/>
    </row>
    <row r="190" spans="1:34" ht="6.75" customHeight="1" x14ac:dyDescent="0.25">
      <c r="A190" s="643"/>
      <c r="B190" s="645"/>
      <c r="C190" s="639"/>
      <c r="D190" s="639"/>
      <c r="E190" s="639"/>
      <c r="F190" s="639"/>
      <c r="G190" s="639"/>
      <c r="H190" s="639"/>
      <c r="I190" s="639"/>
      <c r="J190" s="629"/>
      <c r="K190" s="629"/>
      <c r="L190" s="637"/>
      <c r="M190" s="637"/>
      <c r="N190" s="637"/>
      <c r="O190" s="638"/>
      <c r="P190" s="146"/>
      <c r="Q190" s="669"/>
      <c r="R190" s="670"/>
      <c r="S190" s="670"/>
      <c r="T190" s="670"/>
      <c r="U190" s="670"/>
      <c r="V190" s="670"/>
      <c r="W190" s="670"/>
      <c r="X190" s="670"/>
      <c r="Y190" s="670"/>
      <c r="Z190" s="671"/>
      <c r="AA190" s="574"/>
      <c r="AB190" s="574"/>
      <c r="AC190" s="574"/>
      <c r="AD190" s="550"/>
      <c r="AE190" s="550"/>
      <c r="AF190" s="550"/>
      <c r="AG190" s="550"/>
      <c r="AH190" s="551"/>
    </row>
    <row r="191" spans="1:34" ht="3.6" customHeight="1" x14ac:dyDescent="0.25">
      <c r="A191" s="643"/>
      <c r="B191" s="645"/>
      <c r="C191" s="641" t="s">
        <v>194</v>
      </c>
      <c r="D191" s="639"/>
      <c r="E191" s="639"/>
      <c r="F191" s="639"/>
      <c r="G191" s="639"/>
      <c r="H191" s="639"/>
      <c r="I191" s="639"/>
      <c r="J191" s="574">
        <v>604</v>
      </c>
      <c r="K191" s="629"/>
      <c r="L191" s="631">
        <f>Vkladani_dat!G120</f>
        <v>0</v>
      </c>
      <c r="M191" s="637"/>
      <c r="N191" s="637"/>
      <c r="O191" s="638"/>
      <c r="P191" s="146"/>
      <c r="Q191" s="672"/>
      <c r="R191" s="673"/>
      <c r="S191" s="673"/>
      <c r="T191" s="673"/>
      <c r="U191" s="673"/>
      <c r="V191" s="673"/>
      <c r="W191" s="673"/>
      <c r="X191" s="673"/>
      <c r="Y191" s="673"/>
      <c r="Z191" s="674"/>
      <c r="AA191" s="574"/>
      <c r="AB191" s="574"/>
      <c r="AC191" s="574"/>
      <c r="AD191" s="550"/>
      <c r="AE191" s="550"/>
      <c r="AF191" s="550"/>
      <c r="AG191" s="550"/>
      <c r="AH191" s="551"/>
    </row>
    <row r="192" spans="1:34" ht="3" hidden="1" customHeight="1" x14ac:dyDescent="0.25">
      <c r="A192" s="643"/>
      <c r="B192" s="645"/>
      <c r="C192" s="639"/>
      <c r="D192" s="639"/>
      <c r="E192" s="639"/>
      <c r="F192" s="639"/>
      <c r="G192" s="639"/>
      <c r="H192" s="639"/>
      <c r="I192" s="639"/>
      <c r="J192" s="629"/>
      <c r="K192" s="629"/>
      <c r="L192" s="637"/>
      <c r="M192" s="637"/>
      <c r="N192" s="637"/>
      <c r="O192" s="638"/>
      <c r="P192" s="146"/>
      <c r="Q192" s="114"/>
      <c r="R192" s="115"/>
      <c r="S192" s="115"/>
      <c r="T192" s="115"/>
      <c r="U192" s="115"/>
      <c r="V192" s="115"/>
      <c r="W192" s="115"/>
      <c r="X192" s="115"/>
      <c r="Y192" s="115"/>
      <c r="Z192" s="116"/>
      <c r="AA192" s="574"/>
      <c r="AB192" s="574"/>
      <c r="AC192" s="574"/>
      <c r="AD192" s="550"/>
      <c r="AE192" s="550"/>
      <c r="AF192" s="550"/>
      <c r="AG192" s="550"/>
      <c r="AH192" s="551"/>
    </row>
    <row r="193" spans="1:34" ht="7.15" customHeight="1" x14ac:dyDescent="0.25">
      <c r="A193" s="643"/>
      <c r="B193" s="645"/>
      <c r="C193" s="639"/>
      <c r="D193" s="639"/>
      <c r="E193" s="639"/>
      <c r="F193" s="639"/>
      <c r="G193" s="639"/>
      <c r="H193" s="639"/>
      <c r="I193" s="639"/>
      <c r="J193" s="629"/>
      <c r="K193" s="629"/>
      <c r="L193" s="637"/>
      <c r="M193" s="637"/>
      <c r="N193" s="637"/>
      <c r="O193" s="638"/>
      <c r="P193" s="146"/>
      <c r="Q193" s="660" t="s">
        <v>218</v>
      </c>
      <c r="R193" s="661"/>
      <c r="S193" s="646" t="s">
        <v>226</v>
      </c>
      <c r="T193" s="576"/>
      <c r="U193" s="576"/>
      <c r="V193" s="576"/>
      <c r="W193" s="576"/>
      <c r="X193" s="576"/>
      <c r="Y193" s="576"/>
      <c r="Z193" s="577"/>
      <c r="AA193" s="574">
        <v>809</v>
      </c>
      <c r="AB193" s="574"/>
      <c r="AC193" s="574"/>
      <c r="AD193" s="550">
        <f>Vkladani_dat!G166</f>
        <v>0</v>
      </c>
      <c r="AE193" s="550"/>
      <c r="AF193" s="550"/>
      <c r="AG193" s="550"/>
      <c r="AH193" s="551"/>
    </row>
    <row r="194" spans="1:34" ht="4.5" customHeight="1" x14ac:dyDescent="0.25">
      <c r="A194" s="643"/>
      <c r="B194" s="645"/>
      <c r="C194" s="641" t="s">
        <v>195</v>
      </c>
      <c r="D194" s="639"/>
      <c r="E194" s="639"/>
      <c r="F194" s="639"/>
      <c r="G194" s="639"/>
      <c r="H194" s="639"/>
      <c r="I194" s="639"/>
      <c r="J194" s="574">
        <v>605</v>
      </c>
      <c r="K194" s="629"/>
      <c r="L194" s="631">
        <f>Vkladani_dat!G121</f>
        <v>0</v>
      </c>
      <c r="M194" s="637"/>
      <c r="N194" s="637"/>
      <c r="O194" s="638"/>
      <c r="P194" s="146"/>
      <c r="Q194" s="662"/>
      <c r="R194" s="663"/>
      <c r="S194" s="654"/>
      <c r="T194" s="579"/>
      <c r="U194" s="579"/>
      <c r="V194" s="579"/>
      <c r="W194" s="579"/>
      <c r="X194" s="579"/>
      <c r="Y194" s="579"/>
      <c r="Z194" s="580"/>
      <c r="AA194" s="574"/>
      <c r="AB194" s="574"/>
      <c r="AC194" s="574"/>
      <c r="AD194" s="550"/>
      <c r="AE194" s="550"/>
      <c r="AF194" s="550"/>
      <c r="AG194" s="550"/>
      <c r="AH194" s="551"/>
    </row>
    <row r="195" spans="1:34" ht="7.5" customHeight="1" x14ac:dyDescent="0.25">
      <c r="A195" s="643"/>
      <c r="B195" s="645"/>
      <c r="C195" s="639"/>
      <c r="D195" s="639"/>
      <c r="E195" s="639"/>
      <c r="F195" s="639"/>
      <c r="G195" s="639"/>
      <c r="H195" s="639"/>
      <c r="I195" s="639"/>
      <c r="J195" s="629"/>
      <c r="K195" s="629"/>
      <c r="L195" s="637"/>
      <c r="M195" s="637"/>
      <c r="N195" s="637"/>
      <c r="O195" s="638"/>
      <c r="P195" s="146"/>
      <c r="Q195" s="662"/>
      <c r="R195" s="663"/>
      <c r="S195" s="646" t="s">
        <v>475</v>
      </c>
      <c r="T195" s="545"/>
      <c r="U195" s="545"/>
      <c r="V195" s="545"/>
      <c r="W195" s="545"/>
      <c r="X195" s="545"/>
      <c r="Y195" s="545"/>
      <c r="Z195" s="546"/>
      <c r="AA195" s="574">
        <v>810</v>
      </c>
      <c r="AB195" s="574"/>
      <c r="AC195" s="574"/>
      <c r="AD195" s="550">
        <f>Vkladani_dat!G167</f>
        <v>0</v>
      </c>
      <c r="AE195" s="550"/>
      <c r="AF195" s="550"/>
      <c r="AG195" s="550"/>
      <c r="AH195" s="551"/>
    </row>
    <row r="196" spans="1:34" ht="1.9" customHeight="1" x14ac:dyDescent="0.25">
      <c r="A196" s="643"/>
      <c r="B196" s="645"/>
      <c r="C196" s="639"/>
      <c r="D196" s="639"/>
      <c r="E196" s="639"/>
      <c r="F196" s="639"/>
      <c r="G196" s="639"/>
      <c r="H196" s="639"/>
      <c r="I196" s="639"/>
      <c r="J196" s="629"/>
      <c r="K196" s="629"/>
      <c r="L196" s="637"/>
      <c r="M196" s="637"/>
      <c r="N196" s="637"/>
      <c r="O196" s="638"/>
      <c r="P196" s="146"/>
      <c r="Q196" s="662"/>
      <c r="R196" s="663"/>
      <c r="S196" s="647"/>
      <c r="T196" s="648"/>
      <c r="U196" s="648"/>
      <c r="V196" s="648"/>
      <c r="W196" s="648"/>
      <c r="X196" s="648"/>
      <c r="Y196" s="648"/>
      <c r="Z196" s="649"/>
      <c r="AA196" s="574"/>
      <c r="AB196" s="574"/>
      <c r="AC196" s="574"/>
      <c r="AD196" s="550"/>
      <c r="AE196" s="550"/>
      <c r="AF196" s="550"/>
      <c r="AG196" s="550"/>
      <c r="AH196" s="551"/>
    </row>
    <row r="197" spans="1:34" ht="3" customHeight="1" x14ac:dyDescent="0.25">
      <c r="A197" s="643"/>
      <c r="B197" s="645"/>
      <c r="C197" s="641" t="s">
        <v>196</v>
      </c>
      <c r="D197" s="639"/>
      <c r="E197" s="639"/>
      <c r="F197" s="639"/>
      <c r="G197" s="639"/>
      <c r="H197" s="639"/>
      <c r="I197" s="639"/>
      <c r="J197" s="574">
        <v>606</v>
      </c>
      <c r="K197" s="629"/>
      <c r="L197" s="630">
        <f>Vkladani_dat!G122</f>
        <v>0</v>
      </c>
      <c r="M197" s="631"/>
      <c r="N197" s="631"/>
      <c r="O197" s="632"/>
      <c r="P197" s="146"/>
      <c r="Q197" s="664"/>
      <c r="R197" s="665"/>
      <c r="S197" s="650"/>
      <c r="T197" s="548"/>
      <c r="U197" s="548"/>
      <c r="V197" s="548"/>
      <c r="W197" s="548"/>
      <c r="X197" s="548"/>
      <c r="Y197" s="548"/>
      <c r="Z197" s="549"/>
      <c r="AA197" s="574"/>
      <c r="AB197" s="574"/>
      <c r="AC197" s="574"/>
      <c r="AD197" s="550"/>
      <c r="AE197" s="550"/>
      <c r="AF197" s="550"/>
      <c r="AG197" s="550"/>
      <c r="AH197" s="551"/>
    </row>
    <row r="198" spans="1:34" ht="9.75" customHeight="1" x14ac:dyDescent="0.25">
      <c r="A198" s="643"/>
      <c r="B198" s="645"/>
      <c r="C198" s="639"/>
      <c r="D198" s="639"/>
      <c r="E198" s="639"/>
      <c r="F198" s="639"/>
      <c r="G198" s="639"/>
      <c r="H198" s="639"/>
      <c r="I198" s="639"/>
      <c r="J198" s="629"/>
      <c r="K198" s="629"/>
      <c r="L198" s="631"/>
      <c r="M198" s="631"/>
      <c r="N198" s="631"/>
      <c r="O198" s="632"/>
      <c r="P198" s="146"/>
      <c r="Q198" s="678" t="s">
        <v>513</v>
      </c>
      <c r="R198" s="656"/>
      <c r="S198" s="656"/>
      <c r="T198" s="656"/>
      <c r="U198" s="656"/>
      <c r="V198" s="656"/>
      <c r="W198" s="656"/>
      <c r="X198" s="656"/>
      <c r="Y198" s="656"/>
      <c r="Z198" s="657"/>
      <c r="AA198" s="573">
        <v>811</v>
      </c>
      <c r="AB198" s="573"/>
      <c r="AC198" s="573"/>
      <c r="AD198" s="633">
        <f>Vkladani_dat!G168</f>
        <v>0</v>
      </c>
      <c r="AE198" s="633"/>
      <c r="AF198" s="633"/>
      <c r="AG198" s="633"/>
      <c r="AH198" s="634"/>
    </row>
    <row r="199" spans="1:34" ht="2.25" customHeight="1" x14ac:dyDescent="0.25">
      <c r="A199" s="643"/>
      <c r="B199" s="645"/>
      <c r="C199" s="635" t="s">
        <v>197</v>
      </c>
      <c r="D199" s="636"/>
      <c r="E199" s="636"/>
      <c r="F199" s="636"/>
      <c r="G199" s="636"/>
      <c r="H199" s="636"/>
      <c r="I199" s="636"/>
      <c r="J199" s="574">
        <v>607</v>
      </c>
      <c r="K199" s="629"/>
      <c r="L199" s="630">
        <f>Vkladani_dat!G123</f>
        <v>0</v>
      </c>
      <c r="M199" s="631"/>
      <c r="N199" s="631"/>
      <c r="O199" s="632"/>
      <c r="P199" s="146"/>
      <c r="Q199" s="678"/>
      <c r="R199" s="656"/>
      <c r="S199" s="656"/>
      <c r="T199" s="656"/>
      <c r="U199" s="656"/>
      <c r="V199" s="656"/>
      <c r="W199" s="656"/>
      <c r="X199" s="656"/>
      <c r="Y199" s="656"/>
      <c r="Z199" s="657"/>
      <c r="AA199" s="574"/>
      <c r="AB199" s="574"/>
      <c r="AC199" s="574"/>
      <c r="AD199" s="550"/>
      <c r="AE199" s="550"/>
      <c r="AF199" s="550"/>
      <c r="AG199" s="550"/>
      <c r="AH199" s="551"/>
    </row>
    <row r="200" spans="1:34" ht="4.5" customHeight="1" x14ac:dyDescent="0.25">
      <c r="A200" s="643"/>
      <c r="B200" s="645"/>
      <c r="C200" s="636"/>
      <c r="D200" s="636"/>
      <c r="E200" s="636"/>
      <c r="F200" s="636"/>
      <c r="G200" s="636"/>
      <c r="H200" s="636"/>
      <c r="I200" s="636"/>
      <c r="J200" s="629"/>
      <c r="K200" s="629"/>
      <c r="L200" s="631"/>
      <c r="M200" s="631"/>
      <c r="N200" s="631"/>
      <c r="O200" s="632"/>
      <c r="P200" s="146"/>
      <c r="Q200" s="578"/>
      <c r="R200" s="579"/>
      <c r="S200" s="579"/>
      <c r="T200" s="579"/>
      <c r="U200" s="579"/>
      <c r="V200" s="579"/>
      <c r="W200" s="579"/>
      <c r="X200" s="579"/>
      <c r="Y200" s="579"/>
      <c r="Z200" s="580"/>
      <c r="AA200" s="574"/>
      <c r="AB200" s="574"/>
      <c r="AC200" s="574"/>
      <c r="AD200" s="550"/>
      <c r="AE200" s="550"/>
      <c r="AF200" s="550"/>
      <c r="AG200" s="550"/>
      <c r="AH200" s="551"/>
    </row>
    <row r="201" spans="1:34" ht="6" customHeight="1" x14ac:dyDescent="0.25">
      <c r="A201" s="643"/>
      <c r="B201" s="645"/>
      <c r="C201" s="636"/>
      <c r="D201" s="636"/>
      <c r="E201" s="636"/>
      <c r="F201" s="636"/>
      <c r="G201" s="636"/>
      <c r="H201" s="636"/>
      <c r="I201" s="636"/>
      <c r="J201" s="629"/>
      <c r="K201" s="629"/>
      <c r="L201" s="637"/>
      <c r="M201" s="637"/>
      <c r="N201" s="637"/>
      <c r="O201" s="638"/>
      <c r="P201" s="146"/>
      <c r="Q201" s="575" t="s">
        <v>514</v>
      </c>
      <c r="R201" s="576"/>
      <c r="S201" s="576"/>
      <c r="T201" s="576"/>
      <c r="U201" s="576"/>
      <c r="V201" s="576"/>
      <c r="W201" s="576"/>
      <c r="X201" s="576"/>
      <c r="Y201" s="576"/>
      <c r="Z201" s="577"/>
      <c r="AA201" s="574">
        <v>812</v>
      </c>
      <c r="AB201" s="574"/>
      <c r="AC201" s="574"/>
      <c r="AD201" s="550">
        <f>Vkladani_dat!G169</f>
        <v>0</v>
      </c>
      <c r="AE201" s="550"/>
      <c r="AF201" s="550"/>
      <c r="AG201" s="550"/>
      <c r="AH201" s="551"/>
    </row>
    <row r="202" spans="1:34" ht="6.75" customHeight="1" x14ac:dyDescent="0.25">
      <c r="A202" s="643"/>
      <c r="B202" s="645"/>
      <c r="C202" s="641" t="s">
        <v>198</v>
      </c>
      <c r="D202" s="639"/>
      <c r="E202" s="639"/>
      <c r="F202" s="639"/>
      <c r="G202" s="639"/>
      <c r="H202" s="639"/>
      <c r="I202" s="639"/>
      <c r="J202" s="574">
        <v>608</v>
      </c>
      <c r="K202" s="629"/>
      <c r="L202" s="630">
        <f>Vkladani_dat!G124</f>
        <v>0</v>
      </c>
      <c r="M202" s="631"/>
      <c r="N202" s="631"/>
      <c r="O202" s="632"/>
      <c r="P202" s="146"/>
      <c r="Q202" s="578"/>
      <c r="R202" s="579"/>
      <c r="S202" s="579"/>
      <c r="T202" s="579"/>
      <c r="U202" s="579"/>
      <c r="V202" s="579"/>
      <c r="W202" s="579"/>
      <c r="X202" s="579"/>
      <c r="Y202" s="579"/>
      <c r="Z202" s="580"/>
      <c r="AA202" s="574"/>
      <c r="AB202" s="574"/>
      <c r="AC202" s="574"/>
      <c r="AD202" s="550"/>
      <c r="AE202" s="550"/>
      <c r="AF202" s="550"/>
      <c r="AG202" s="550"/>
      <c r="AH202" s="551"/>
    </row>
    <row r="203" spans="1:34" ht="7.15" customHeight="1" x14ac:dyDescent="0.25">
      <c r="A203" s="643"/>
      <c r="B203" s="645"/>
      <c r="C203" s="639"/>
      <c r="D203" s="639"/>
      <c r="E203" s="639"/>
      <c r="F203" s="639"/>
      <c r="G203" s="639"/>
      <c r="H203" s="639"/>
      <c r="I203" s="639"/>
      <c r="J203" s="629"/>
      <c r="K203" s="629"/>
      <c r="L203" s="631"/>
      <c r="M203" s="631"/>
      <c r="N203" s="631"/>
      <c r="O203" s="632"/>
      <c r="P203" s="146"/>
      <c r="Q203" s="575" t="s">
        <v>230</v>
      </c>
      <c r="R203" s="576"/>
      <c r="S203" s="576"/>
      <c r="T203" s="576"/>
      <c r="U203" s="576"/>
      <c r="V203" s="576"/>
      <c r="W203" s="576"/>
      <c r="X203" s="576"/>
      <c r="Y203" s="576"/>
      <c r="Z203" s="577"/>
      <c r="AA203" s="574">
        <v>813</v>
      </c>
      <c r="AB203" s="574"/>
      <c r="AC203" s="574"/>
      <c r="AD203" s="550">
        <f>Vkladani_dat!G170</f>
        <v>0</v>
      </c>
      <c r="AE203" s="550"/>
      <c r="AF203" s="550"/>
      <c r="AG203" s="550"/>
      <c r="AH203" s="551"/>
    </row>
    <row r="204" spans="1:34" ht="5.25" customHeight="1" x14ac:dyDescent="0.25">
      <c r="A204" s="643"/>
      <c r="B204" s="641" t="s">
        <v>199</v>
      </c>
      <c r="C204" s="639"/>
      <c r="D204" s="639"/>
      <c r="E204" s="639"/>
      <c r="F204" s="639"/>
      <c r="G204" s="639"/>
      <c r="H204" s="639"/>
      <c r="I204" s="639"/>
      <c r="J204" s="574">
        <v>609</v>
      </c>
      <c r="K204" s="629"/>
      <c r="L204" s="630">
        <f>Vkladani_dat!G125</f>
        <v>0</v>
      </c>
      <c r="M204" s="631"/>
      <c r="N204" s="631"/>
      <c r="O204" s="632"/>
      <c r="P204" s="146"/>
      <c r="Q204" s="578"/>
      <c r="R204" s="579"/>
      <c r="S204" s="579"/>
      <c r="T204" s="579"/>
      <c r="U204" s="579"/>
      <c r="V204" s="579"/>
      <c r="W204" s="579"/>
      <c r="X204" s="579"/>
      <c r="Y204" s="579"/>
      <c r="Z204" s="580"/>
      <c r="AA204" s="574"/>
      <c r="AB204" s="574"/>
      <c r="AC204" s="574"/>
      <c r="AD204" s="550"/>
      <c r="AE204" s="550"/>
      <c r="AF204" s="550"/>
      <c r="AG204" s="550"/>
      <c r="AH204" s="551"/>
    </row>
    <row r="205" spans="1:34" ht="4.5" customHeight="1" x14ac:dyDescent="0.25">
      <c r="A205" s="643"/>
      <c r="B205" s="639"/>
      <c r="C205" s="639"/>
      <c r="D205" s="639"/>
      <c r="E205" s="639"/>
      <c r="F205" s="639"/>
      <c r="G205" s="639"/>
      <c r="H205" s="639"/>
      <c r="I205" s="639"/>
      <c r="J205" s="629"/>
      <c r="K205" s="629"/>
      <c r="L205" s="631"/>
      <c r="M205" s="631"/>
      <c r="N205" s="631"/>
      <c r="O205" s="632"/>
      <c r="P205" s="146"/>
      <c r="Q205" s="575" t="s">
        <v>231</v>
      </c>
      <c r="R205" s="576"/>
      <c r="S205" s="576"/>
      <c r="T205" s="576"/>
      <c r="U205" s="576"/>
      <c r="V205" s="576"/>
      <c r="W205" s="576"/>
      <c r="X205" s="576"/>
      <c r="Y205" s="576"/>
      <c r="Z205" s="577"/>
      <c r="AA205" s="574">
        <v>814</v>
      </c>
      <c r="AB205" s="574"/>
      <c r="AC205" s="574"/>
      <c r="AD205" s="550">
        <f>Vkladani_dat!G171</f>
        <v>0</v>
      </c>
      <c r="AE205" s="550"/>
      <c r="AF205" s="550"/>
      <c r="AG205" s="550"/>
      <c r="AH205" s="551"/>
    </row>
    <row r="206" spans="1:34" ht="6" customHeight="1" x14ac:dyDescent="0.25">
      <c r="A206" s="643"/>
      <c r="B206" s="639"/>
      <c r="C206" s="639"/>
      <c r="D206" s="639"/>
      <c r="E206" s="639"/>
      <c r="F206" s="639"/>
      <c r="G206" s="639"/>
      <c r="H206" s="639"/>
      <c r="I206" s="639"/>
      <c r="J206" s="629"/>
      <c r="K206" s="629"/>
      <c r="L206" s="631"/>
      <c r="M206" s="631"/>
      <c r="N206" s="631"/>
      <c r="O206" s="632"/>
      <c r="P206" s="146"/>
      <c r="Q206" s="578"/>
      <c r="R206" s="579"/>
      <c r="S206" s="579"/>
      <c r="T206" s="579"/>
      <c r="U206" s="579"/>
      <c r="V206" s="579"/>
      <c r="W206" s="579"/>
      <c r="X206" s="579"/>
      <c r="Y206" s="579"/>
      <c r="Z206" s="580"/>
      <c r="AA206" s="574"/>
      <c r="AB206" s="574"/>
      <c r="AC206" s="574"/>
      <c r="AD206" s="550"/>
      <c r="AE206" s="550"/>
      <c r="AF206" s="550"/>
      <c r="AG206" s="550"/>
      <c r="AH206" s="551"/>
    </row>
    <row r="207" spans="1:34" ht="9" customHeight="1" x14ac:dyDescent="0.25">
      <c r="A207" s="1218" t="s">
        <v>536</v>
      </c>
      <c r="B207" s="1219"/>
      <c r="C207" s="1219"/>
      <c r="D207" s="1219"/>
      <c r="E207" s="1219"/>
      <c r="F207" s="1219"/>
      <c r="G207" s="1219"/>
      <c r="H207" s="1219"/>
      <c r="I207" s="1220"/>
      <c r="J207" s="552">
        <v>610</v>
      </c>
      <c r="K207" s="385"/>
      <c r="L207" s="1235">
        <f>Vkladani_dat!G126</f>
        <v>0</v>
      </c>
      <c r="M207" s="609"/>
      <c r="N207" s="609"/>
      <c r="O207" s="1236"/>
      <c r="P207" s="146"/>
      <c r="Q207" s="544" t="s">
        <v>515</v>
      </c>
      <c r="R207" s="545"/>
      <c r="S207" s="545"/>
      <c r="T207" s="545"/>
      <c r="U207" s="545"/>
      <c r="V207" s="545"/>
      <c r="W207" s="545"/>
      <c r="X207" s="545"/>
      <c r="Y207" s="545"/>
      <c r="Z207" s="546"/>
      <c r="AA207" s="574">
        <v>815</v>
      </c>
      <c r="AB207" s="574"/>
      <c r="AC207" s="574"/>
      <c r="AD207" s="550">
        <f>Vkladani_dat!G172</f>
        <v>0</v>
      </c>
      <c r="AE207" s="550"/>
      <c r="AF207" s="550"/>
      <c r="AG207" s="550"/>
      <c r="AH207" s="551"/>
    </row>
    <row r="208" spans="1:34" ht="10.5" customHeight="1" x14ac:dyDescent="0.25">
      <c r="A208" s="1221" t="s">
        <v>569</v>
      </c>
      <c r="B208" s="1222"/>
      <c r="C208" s="1222"/>
      <c r="D208" s="1222"/>
      <c r="E208" s="1222"/>
      <c r="F208" s="1222"/>
      <c r="G208" s="1222"/>
      <c r="H208" s="1222"/>
      <c r="I208" s="1223"/>
      <c r="J208" s="385"/>
      <c r="K208" s="385"/>
      <c r="L208" s="609"/>
      <c r="M208" s="609"/>
      <c r="N208" s="609"/>
      <c r="O208" s="1236"/>
      <c r="P208" s="146"/>
      <c r="Q208" s="547"/>
      <c r="R208" s="548"/>
      <c r="S208" s="548"/>
      <c r="T208" s="548"/>
      <c r="U208" s="548"/>
      <c r="V208" s="548"/>
      <c r="W208" s="548"/>
      <c r="X208" s="548"/>
      <c r="Y208" s="548"/>
      <c r="Z208" s="549"/>
      <c r="AA208" s="574"/>
      <c r="AB208" s="574"/>
      <c r="AC208" s="574"/>
      <c r="AD208" s="550"/>
      <c r="AE208" s="550"/>
      <c r="AF208" s="550"/>
      <c r="AG208" s="550"/>
      <c r="AH208" s="551"/>
    </row>
    <row r="209" spans="1:34" ht="7.5" customHeight="1" x14ac:dyDescent="0.25">
      <c r="A209" s="1230" t="s">
        <v>535</v>
      </c>
      <c r="B209" s="1231"/>
      <c r="C209" s="1231"/>
      <c r="D209" s="1231"/>
      <c r="E209" s="1231"/>
      <c r="F209" s="1231"/>
      <c r="G209" s="1231"/>
      <c r="H209" s="1231"/>
      <c r="I209" s="1231"/>
      <c r="J209" s="552">
        <v>611</v>
      </c>
      <c r="K209" s="385"/>
      <c r="L209" s="1235">
        <f>Vkladani_dat!G127</f>
        <v>0</v>
      </c>
      <c r="M209" s="609"/>
      <c r="N209" s="609"/>
      <c r="O209" s="1236"/>
      <c r="P209" s="146"/>
      <c r="Q209" s="575" t="s">
        <v>516</v>
      </c>
      <c r="R209" s="576"/>
      <c r="S209" s="576"/>
      <c r="T209" s="576"/>
      <c r="U209" s="576"/>
      <c r="V209" s="576"/>
      <c r="W209" s="576"/>
      <c r="X209" s="576"/>
      <c r="Y209" s="576"/>
      <c r="Z209" s="577"/>
      <c r="AA209" s="574">
        <v>816</v>
      </c>
      <c r="AB209" s="574"/>
      <c r="AC209" s="574"/>
      <c r="AD209" s="550">
        <f>Vkladani_dat!G173</f>
        <v>0</v>
      </c>
      <c r="AE209" s="550"/>
      <c r="AF209" s="550"/>
      <c r="AG209" s="550"/>
      <c r="AH209" s="551"/>
    </row>
    <row r="210" spans="1:34" ht="5.25" customHeight="1" x14ac:dyDescent="0.25">
      <c r="A210" s="1232"/>
      <c r="B210" s="1231"/>
      <c r="C210" s="1231"/>
      <c r="D210" s="1231"/>
      <c r="E210" s="1231"/>
      <c r="F210" s="1231"/>
      <c r="G210" s="1231"/>
      <c r="H210" s="1231"/>
      <c r="I210" s="1231"/>
      <c r="J210" s="385"/>
      <c r="K210" s="385"/>
      <c r="L210" s="609"/>
      <c r="M210" s="609"/>
      <c r="N210" s="609"/>
      <c r="O210" s="1236"/>
      <c r="P210" s="146"/>
      <c r="Q210" s="578"/>
      <c r="R210" s="579"/>
      <c r="S210" s="579"/>
      <c r="T210" s="579"/>
      <c r="U210" s="579"/>
      <c r="V210" s="579"/>
      <c r="W210" s="579"/>
      <c r="X210" s="579"/>
      <c r="Y210" s="579"/>
      <c r="Z210" s="580"/>
      <c r="AA210" s="574"/>
      <c r="AB210" s="574"/>
      <c r="AC210" s="574"/>
      <c r="AD210" s="550"/>
      <c r="AE210" s="550"/>
      <c r="AF210" s="550"/>
      <c r="AG210" s="550"/>
      <c r="AH210" s="551"/>
    </row>
    <row r="211" spans="1:34" ht="7.15" customHeight="1" x14ac:dyDescent="0.25">
      <c r="A211" s="544" t="s">
        <v>537</v>
      </c>
      <c r="B211" s="1227"/>
      <c r="C211" s="1227"/>
      <c r="D211" s="1227"/>
      <c r="E211" s="1227"/>
      <c r="F211" s="1227"/>
      <c r="G211" s="1227"/>
      <c r="H211" s="1227"/>
      <c r="I211" s="1228"/>
      <c r="J211" s="552">
        <v>612</v>
      </c>
      <c r="K211" s="385"/>
      <c r="L211" s="1235">
        <f>Vkladani_dat!G128</f>
        <v>0</v>
      </c>
      <c r="M211" s="609"/>
      <c r="N211" s="609"/>
      <c r="O211" s="1236"/>
      <c r="P211" s="146"/>
      <c r="Q211" s="544" t="s">
        <v>517</v>
      </c>
      <c r="R211" s="545"/>
      <c r="S211" s="545"/>
      <c r="T211" s="545"/>
      <c r="U211" s="545"/>
      <c r="V211" s="545"/>
      <c r="W211" s="545"/>
      <c r="X211" s="545"/>
      <c r="Y211" s="545"/>
      <c r="Z211" s="546"/>
      <c r="AA211" s="553">
        <v>817</v>
      </c>
      <c r="AB211" s="554"/>
      <c r="AC211" s="555"/>
      <c r="AD211" s="562">
        <f>Vkladani_dat!G174</f>
        <v>0</v>
      </c>
      <c r="AE211" s="563"/>
      <c r="AF211" s="563"/>
      <c r="AG211" s="563"/>
      <c r="AH211" s="564"/>
    </row>
    <row r="212" spans="1:34" ht="8.4499999999999993" customHeight="1" x14ac:dyDescent="0.25">
      <c r="A212" s="1224" t="s">
        <v>538</v>
      </c>
      <c r="B212" s="1225"/>
      <c r="C212" s="1225"/>
      <c r="D212" s="1225"/>
      <c r="E212" s="1225"/>
      <c r="F212" s="1225"/>
      <c r="G212" s="1225"/>
      <c r="H212" s="1225"/>
      <c r="I212" s="1226"/>
      <c r="J212" s="385"/>
      <c r="K212" s="385"/>
      <c r="L212" s="609"/>
      <c r="M212" s="609"/>
      <c r="N212" s="609"/>
      <c r="O212" s="1236"/>
      <c r="P212" s="146"/>
      <c r="Q212" s="1229"/>
      <c r="R212" s="648"/>
      <c r="S212" s="648"/>
      <c r="T212" s="648"/>
      <c r="U212" s="648"/>
      <c r="V212" s="648"/>
      <c r="W212" s="648"/>
      <c r="X212" s="648"/>
      <c r="Y212" s="648"/>
      <c r="Z212" s="649"/>
      <c r="AA212" s="556"/>
      <c r="AB212" s="557"/>
      <c r="AC212" s="558"/>
      <c r="AD212" s="565"/>
      <c r="AE212" s="566"/>
      <c r="AF212" s="566"/>
      <c r="AG212" s="566"/>
      <c r="AH212" s="567"/>
    </row>
    <row r="213" spans="1:34" ht="6" customHeight="1" x14ac:dyDescent="0.25">
      <c r="A213" s="1233" t="s">
        <v>474</v>
      </c>
      <c r="B213" s="959"/>
      <c r="C213" s="959"/>
      <c r="D213" s="959"/>
      <c r="E213" s="959"/>
      <c r="F213" s="959"/>
      <c r="G213" s="959"/>
      <c r="H213" s="959"/>
      <c r="I213" s="959"/>
      <c r="J213" s="574">
        <v>613</v>
      </c>
      <c r="K213" s="605"/>
      <c r="L213" s="1235">
        <f>Vkladani_dat!G129</f>
        <v>0</v>
      </c>
      <c r="M213" s="610"/>
      <c r="N213" s="610"/>
      <c r="O213" s="611"/>
      <c r="P213" s="146"/>
      <c r="Q213" s="994"/>
      <c r="R213" s="627"/>
      <c r="S213" s="627"/>
      <c r="T213" s="627"/>
      <c r="U213" s="627"/>
      <c r="V213" s="627"/>
      <c r="W213" s="627"/>
      <c r="X213" s="627"/>
      <c r="Y213" s="627"/>
      <c r="Z213" s="628"/>
      <c r="AA213" s="559"/>
      <c r="AB213" s="560"/>
      <c r="AC213" s="561"/>
      <c r="AD213" s="568"/>
      <c r="AE213" s="569"/>
      <c r="AF213" s="569"/>
      <c r="AG213" s="569"/>
      <c r="AH213" s="570"/>
    </row>
    <row r="214" spans="1:34" ht="4.1500000000000004" customHeight="1" x14ac:dyDescent="0.25">
      <c r="A214" s="1234"/>
      <c r="B214" s="959"/>
      <c r="C214" s="959"/>
      <c r="D214" s="959"/>
      <c r="E214" s="959"/>
      <c r="F214" s="959"/>
      <c r="G214" s="959"/>
      <c r="H214" s="959"/>
      <c r="I214" s="959"/>
      <c r="J214" s="605"/>
      <c r="K214" s="605"/>
      <c r="L214" s="610"/>
      <c r="M214" s="610"/>
      <c r="N214" s="610"/>
      <c r="O214" s="611"/>
      <c r="P214" s="146"/>
      <c r="Q214" s="618" t="s">
        <v>584</v>
      </c>
      <c r="R214" s="619"/>
      <c r="S214" s="619"/>
      <c r="T214" s="620"/>
      <c r="U214" s="576" t="s">
        <v>518</v>
      </c>
      <c r="V214" s="599"/>
      <c r="W214" s="599"/>
      <c r="X214" s="599"/>
      <c r="Y214" s="599"/>
      <c r="Z214" s="600"/>
      <c r="AA214" s="553">
        <v>818</v>
      </c>
      <c r="AB214" s="582"/>
      <c r="AC214" s="583"/>
      <c r="AD214" s="562">
        <f>Vkladani_dat!G175</f>
        <v>0</v>
      </c>
      <c r="AE214" s="587"/>
      <c r="AF214" s="587"/>
      <c r="AG214" s="587"/>
      <c r="AH214" s="588"/>
    </row>
    <row r="215" spans="1:34" ht="8.4499999999999993" customHeight="1" x14ac:dyDescent="0.25">
      <c r="A215" s="1234"/>
      <c r="B215" s="959"/>
      <c r="C215" s="959"/>
      <c r="D215" s="959"/>
      <c r="E215" s="959"/>
      <c r="F215" s="959"/>
      <c r="G215" s="959"/>
      <c r="H215" s="959"/>
      <c r="I215" s="959"/>
      <c r="J215" s="605"/>
      <c r="K215" s="605"/>
      <c r="L215" s="610"/>
      <c r="M215" s="610"/>
      <c r="N215" s="610"/>
      <c r="O215" s="611"/>
      <c r="P215" s="146"/>
      <c r="Q215" s="621"/>
      <c r="R215" s="622"/>
      <c r="S215" s="622"/>
      <c r="T215" s="623"/>
      <c r="U215" s="601"/>
      <c r="V215" s="601"/>
      <c r="W215" s="601"/>
      <c r="X215" s="601"/>
      <c r="Y215" s="601"/>
      <c r="Z215" s="602"/>
      <c r="AA215" s="584"/>
      <c r="AB215" s="585"/>
      <c r="AC215" s="586"/>
      <c r="AD215" s="589"/>
      <c r="AE215" s="590"/>
      <c r="AF215" s="590"/>
      <c r="AG215" s="590"/>
      <c r="AH215" s="591"/>
    </row>
    <row r="216" spans="1:34" ht="6" customHeight="1" x14ac:dyDescent="0.25">
      <c r="A216" s="539" t="s">
        <v>422</v>
      </c>
      <c r="B216" s="540"/>
      <c r="C216" s="540"/>
      <c r="D216" s="540"/>
      <c r="E216" s="540"/>
      <c r="F216" s="540"/>
      <c r="G216" s="540"/>
      <c r="H216" s="540"/>
      <c r="I216" s="540"/>
      <c r="J216" s="574">
        <v>614</v>
      </c>
      <c r="K216" s="605"/>
      <c r="L216" s="550">
        <f>Vkladani_dat!G130</f>
        <v>0</v>
      </c>
      <c r="M216" s="607"/>
      <c r="N216" s="607"/>
      <c r="O216" s="608"/>
      <c r="P216" s="146"/>
      <c r="Q216" s="621"/>
      <c r="R216" s="622"/>
      <c r="S216" s="622"/>
      <c r="T216" s="623"/>
      <c r="U216" s="627"/>
      <c r="V216" s="627"/>
      <c r="W216" s="627"/>
      <c r="X216" s="627"/>
      <c r="Y216" s="627"/>
      <c r="Z216" s="628"/>
      <c r="AA216" s="559"/>
      <c r="AB216" s="560"/>
      <c r="AC216" s="561"/>
      <c r="AD216" s="568"/>
      <c r="AE216" s="569"/>
      <c r="AF216" s="569"/>
      <c r="AG216" s="569"/>
      <c r="AH216" s="570"/>
    </row>
    <row r="217" spans="1:34" ht="6" customHeight="1" x14ac:dyDescent="0.25">
      <c r="A217" s="541"/>
      <c r="B217" s="540"/>
      <c r="C217" s="540"/>
      <c r="D217" s="540"/>
      <c r="E217" s="540"/>
      <c r="F217" s="540"/>
      <c r="G217" s="540"/>
      <c r="H217" s="540"/>
      <c r="I217" s="540"/>
      <c r="J217" s="605"/>
      <c r="K217" s="605"/>
      <c r="L217" s="607"/>
      <c r="M217" s="607"/>
      <c r="N217" s="607"/>
      <c r="O217" s="608"/>
      <c r="P217" s="146"/>
      <c r="Q217" s="621"/>
      <c r="R217" s="622"/>
      <c r="S217" s="622"/>
      <c r="T217" s="623"/>
      <c r="U217" s="576" t="s">
        <v>519</v>
      </c>
      <c r="V217" s="599"/>
      <c r="W217" s="599"/>
      <c r="X217" s="599"/>
      <c r="Y217" s="599"/>
      <c r="Z217" s="600"/>
      <c r="AA217" s="553">
        <v>819</v>
      </c>
      <c r="AB217" s="582"/>
      <c r="AC217" s="583"/>
      <c r="AD217" s="562">
        <f>Vkladani_dat!G176</f>
        <v>0</v>
      </c>
      <c r="AE217" s="587"/>
      <c r="AF217" s="587"/>
      <c r="AG217" s="587"/>
      <c r="AH217" s="588"/>
    </row>
    <row r="218" spans="1:34" ht="3.75" customHeight="1" x14ac:dyDescent="0.25">
      <c r="A218" s="541" t="s">
        <v>423</v>
      </c>
      <c r="B218" s="540"/>
      <c r="C218" s="540"/>
      <c r="D218" s="540"/>
      <c r="E218" s="540"/>
      <c r="F218" s="540"/>
      <c r="G218" s="540"/>
      <c r="H218" s="540"/>
      <c r="I218" s="540"/>
      <c r="J218" s="574">
        <v>615</v>
      </c>
      <c r="K218" s="605"/>
      <c r="L218" s="609">
        <f>Vkladani_dat!G131</f>
        <v>0</v>
      </c>
      <c r="M218" s="610"/>
      <c r="N218" s="610"/>
      <c r="O218" s="611"/>
      <c r="P218" s="146"/>
      <c r="Q218" s="621"/>
      <c r="R218" s="622"/>
      <c r="S218" s="622"/>
      <c r="T218" s="623"/>
      <c r="U218" s="601"/>
      <c r="V218" s="601"/>
      <c r="W218" s="601"/>
      <c r="X218" s="601"/>
      <c r="Y218" s="601"/>
      <c r="Z218" s="602"/>
      <c r="AA218" s="584"/>
      <c r="AB218" s="585"/>
      <c r="AC218" s="586"/>
      <c r="AD218" s="589"/>
      <c r="AE218" s="590"/>
      <c r="AF218" s="590"/>
      <c r="AG218" s="590"/>
      <c r="AH218" s="591"/>
    </row>
    <row r="219" spans="1:34" ht="4.5" customHeight="1" thickBot="1" x14ac:dyDescent="0.3">
      <c r="A219" s="541"/>
      <c r="B219" s="540"/>
      <c r="C219" s="540"/>
      <c r="D219" s="540"/>
      <c r="E219" s="540"/>
      <c r="F219" s="540"/>
      <c r="G219" s="540"/>
      <c r="H219" s="540"/>
      <c r="I219" s="540"/>
      <c r="J219" s="605"/>
      <c r="K219" s="605"/>
      <c r="L219" s="610"/>
      <c r="M219" s="610"/>
      <c r="N219" s="610"/>
      <c r="O219" s="611"/>
      <c r="P219" s="146"/>
      <c r="Q219" s="624"/>
      <c r="R219" s="625"/>
      <c r="S219" s="625"/>
      <c r="T219" s="626"/>
      <c r="U219" s="603"/>
      <c r="V219" s="603"/>
      <c r="W219" s="603"/>
      <c r="X219" s="603"/>
      <c r="Y219" s="603"/>
      <c r="Z219" s="604"/>
      <c r="AA219" s="615"/>
      <c r="AB219" s="616"/>
      <c r="AC219" s="617"/>
      <c r="AD219" s="592"/>
      <c r="AE219" s="593"/>
      <c r="AF219" s="593"/>
      <c r="AG219" s="593"/>
      <c r="AH219" s="594"/>
    </row>
    <row r="220" spans="1:34" ht="3" customHeight="1" thickBot="1" x14ac:dyDescent="0.3">
      <c r="A220" s="542"/>
      <c r="B220" s="543"/>
      <c r="C220" s="543"/>
      <c r="D220" s="543"/>
      <c r="E220" s="543"/>
      <c r="F220" s="543"/>
      <c r="G220" s="543"/>
      <c r="H220" s="543"/>
      <c r="I220" s="543"/>
      <c r="J220" s="606"/>
      <c r="K220" s="606"/>
      <c r="L220" s="612"/>
      <c r="M220" s="612"/>
      <c r="N220" s="612"/>
      <c r="O220" s="613"/>
      <c r="P220" s="146"/>
      <c r="Q220" s="595"/>
      <c r="R220" s="595"/>
      <c r="S220" s="595"/>
      <c r="T220" s="595"/>
      <c r="U220" s="595"/>
      <c r="V220" s="595"/>
      <c r="W220" s="595"/>
      <c r="X220" s="595"/>
      <c r="Y220" s="595"/>
      <c r="Z220" s="595"/>
      <c r="AA220" s="597"/>
      <c r="AB220" s="597"/>
      <c r="AC220" s="597"/>
      <c r="AD220" s="614"/>
      <c r="AE220" s="614"/>
      <c r="AF220" s="614"/>
      <c r="AG220" s="614"/>
      <c r="AH220" s="614"/>
    </row>
    <row r="221" spans="1:34" ht="1.9" customHeight="1" x14ac:dyDescent="0.25">
      <c r="A221" s="537" t="s">
        <v>278</v>
      </c>
      <c r="B221" s="538"/>
      <c r="C221" s="538"/>
      <c r="D221" s="538"/>
      <c r="E221" s="538"/>
      <c r="F221" s="538"/>
      <c r="G221" s="538"/>
      <c r="H221" s="538"/>
      <c r="I221" s="538"/>
      <c r="J221" s="538"/>
      <c r="K221" s="138"/>
      <c r="L221" s="571"/>
      <c r="M221" s="571"/>
      <c r="N221" s="571"/>
      <c r="O221" s="571"/>
      <c r="Q221" s="596"/>
      <c r="R221" s="596"/>
      <c r="S221" s="596"/>
      <c r="T221" s="596"/>
      <c r="U221" s="596"/>
      <c r="V221" s="596"/>
      <c r="W221" s="596"/>
      <c r="X221" s="596"/>
      <c r="Y221" s="596"/>
      <c r="Z221" s="596"/>
      <c r="AA221" s="598"/>
      <c r="AB221" s="598"/>
      <c r="AC221" s="598"/>
      <c r="AD221" s="590"/>
      <c r="AE221" s="590"/>
      <c r="AF221" s="590"/>
      <c r="AG221" s="590"/>
      <c r="AH221" s="590"/>
    </row>
    <row r="222" spans="1:34" ht="1.1499999999999999" customHeight="1" x14ac:dyDescent="0.25">
      <c r="A222" s="446"/>
      <c r="B222" s="446"/>
      <c r="C222" s="446"/>
      <c r="D222" s="446"/>
      <c r="E222" s="446"/>
      <c r="F222" s="446"/>
      <c r="G222" s="446"/>
      <c r="H222" s="446"/>
      <c r="I222" s="446"/>
      <c r="J222" s="446"/>
      <c r="K222" s="131"/>
      <c r="L222" s="572"/>
      <c r="M222" s="572"/>
      <c r="N222" s="572"/>
      <c r="O222" s="572"/>
      <c r="Q222" s="596"/>
      <c r="R222" s="596"/>
      <c r="S222" s="596"/>
      <c r="T222" s="596"/>
      <c r="U222" s="596"/>
      <c r="V222" s="596"/>
      <c r="W222" s="596"/>
      <c r="X222" s="596"/>
      <c r="Y222" s="596"/>
      <c r="Z222" s="596"/>
      <c r="AA222" s="598"/>
      <c r="AB222" s="598"/>
      <c r="AC222" s="598"/>
      <c r="AD222" s="590"/>
      <c r="AE222" s="590"/>
      <c r="AF222" s="590"/>
      <c r="AG222" s="590"/>
      <c r="AH222" s="590"/>
    </row>
    <row r="223" spans="1:34" ht="15" customHeight="1" thickBot="1" x14ac:dyDescent="0.3">
      <c r="A223" s="464"/>
      <c r="B223" s="464"/>
      <c r="C223" s="464"/>
      <c r="D223" s="464"/>
      <c r="E223" s="464"/>
      <c r="F223" s="464"/>
      <c r="G223" s="464"/>
      <c r="H223" s="464"/>
      <c r="I223" s="464"/>
      <c r="J223" s="464"/>
      <c r="K223" s="581"/>
      <c r="L223" s="581"/>
      <c r="M223" s="581"/>
      <c r="N223" s="581"/>
      <c r="O223" s="581"/>
      <c r="P223" s="581"/>
      <c r="Q223" s="581"/>
      <c r="R223" s="581"/>
      <c r="S223" s="581"/>
      <c r="T223" s="581"/>
      <c r="U223" s="581"/>
      <c r="V223" s="581"/>
      <c r="W223" s="581"/>
      <c r="X223" s="581"/>
      <c r="Y223" s="581"/>
      <c r="Z223" s="581"/>
      <c r="AA223" s="581"/>
      <c r="AB223" s="581"/>
      <c r="AC223" s="581"/>
      <c r="AD223" s="581"/>
      <c r="AE223" s="581"/>
      <c r="AF223" s="581"/>
      <c r="AG223" s="581"/>
      <c r="AH223" s="581"/>
    </row>
    <row r="224" spans="1:34" ht="38.25" customHeight="1" x14ac:dyDescent="0.25">
      <c r="A224" s="533"/>
      <c r="B224" s="534"/>
      <c r="C224" s="534"/>
      <c r="D224" s="535"/>
      <c r="E224" s="18" t="s">
        <v>265</v>
      </c>
      <c r="F224" s="520" t="s">
        <v>279</v>
      </c>
      <c r="G224" s="522"/>
      <c r="H224" s="520" t="s">
        <v>280</v>
      </c>
      <c r="I224" s="521"/>
      <c r="J224" s="521"/>
      <c r="K224" s="520" t="s">
        <v>281</v>
      </c>
      <c r="L224" s="521"/>
      <c r="M224" s="522"/>
      <c r="N224" s="520" t="s">
        <v>476</v>
      </c>
      <c r="O224" s="521"/>
      <c r="P224" s="521"/>
      <c r="Q224" s="521"/>
      <c r="R224" s="521"/>
      <c r="S224" s="522"/>
      <c r="T224" s="536" t="s">
        <v>582</v>
      </c>
      <c r="U224" s="536"/>
      <c r="V224" s="536"/>
      <c r="W224" s="536"/>
      <c r="X224" s="536"/>
      <c r="Y224" s="137" t="s">
        <v>583</v>
      </c>
      <c r="Z224" s="520" t="s">
        <v>543</v>
      </c>
      <c r="AA224" s="521"/>
      <c r="AB224" s="521"/>
      <c r="AC224" s="521"/>
      <c r="AD224" s="521"/>
      <c r="AE224" s="521"/>
      <c r="AF224" s="522"/>
      <c r="AG224" s="520" t="s">
        <v>282</v>
      </c>
      <c r="AH224" s="523"/>
    </row>
    <row r="225" spans="1:34" ht="7.5" customHeight="1" x14ac:dyDescent="0.25">
      <c r="A225" s="528" t="s">
        <v>63</v>
      </c>
      <c r="B225" s="525"/>
      <c r="C225" s="525"/>
      <c r="D225" s="526"/>
      <c r="E225" s="135" t="s">
        <v>283</v>
      </c>
      <c r="F225" s="529" t="s">
        <v>267</v>
      </c>
      <c r="G225" s="526"/>
      <c r="H225" s="530">
        <v>2</v>
      </c>
      <c r="I225" s="531"/>
      <c r="J225" s="531"/>
      <c r="K225" s="524">
        <v>3</v>
      </c>
      <c r="L225" s="525"/>
      <c r="M225" s="526"/>
      <c r="N225" s="524">
        <v>4</v>
      </c>
      <c r="O225" s="525"/>
      <c r="P225" s="525"/>
      <c r="Q225" s="525"/>
      <c r="R225" s="525"/>
      <c r="S225" s="526"/>
      <c r="T225" s="532">
        <v>5</v>
      </c>
      <c r="U225" s="532"/>
      <c r="V225" s="532"/>
      <c r="W225" s="532"/>
      <c r="X225" s="532"/>
      <c r="Y225" s="136">
        <v>6</v>
      </c>
      <c r="Z225" s="524">
        <v>7</v>
      </c>
      <c r="AA225" s="525"/>
      <c r="AB225" s="525"/>
      <c r="AC225" s="525"/>
      <c r="AD225" s="525"/>
      <c r="AE225" s="525"/>
      <c r="AF225" s="526"/>
      <c r="AG225" s="524">
        <v>8</v>
      </c>
      <c r="AH225" s="527"/>
    </row>
    <row r="226" spans="1:34" ht="10.5" customHeight="1" x14ac:dyDescent="0.25">
      <c r="A226" s="449" t="s">
        <v>284</v>
      </c>
      <c r="B226" s="501"/>
      <c r="C226" s="501"/>
      <c r="D226" s="502"/>
      <c r="E226" s="93" t="s">
        <v>285</v>
      </c>
      <c r="F226" s="503">
        <f>IF(MID(Vkladani_dat!F3,1,1)="1",1,0)</f>
        <v>0</v>
      </c>
      <c r="G226" s="453"/>
      <c r="H226" s="454">
        <f>IF(MID(Vkladani_dat!F3,1,1)="2",1,0)</f>
        <v>0</v>
      </c>
      <c r="I226" s="455"/>
      <c r="J226" s="453"/>
      <c r="K226" s="454">
        <f>IF(MID(Vkladani_dat!F3,1,1)="3",1,0)</f>
        <v>0</v>
      </c>
      <c r="L226" s="455"/>
      <c r="M226" s="453"/>
      <c r="N226" s="454">
        <f>IF(MID(Vkladani_dat!F3,1,1)="4",1,0)</f>
        <v>0</v>
      </c>
      <c r="O226" s="455"/>
      <c r="P226" s="455"/>
      <c r="Q226" s="455"/>
      <c r="R226" s="455"/>
      <c r="S226" s="453"/>
      <c r="T226" s="505">
        <f>IF(MID(Vkladani_dat!F3,1,1)="5",1,0)</f>
        <v>0</v>
      </c>
      <c r="U226" s="505"/>
      <c r="V226" s="505"/>
      <c r="W226" s="505"/>
      <c r="X226" s="505"/>
      <c r="Y226" s="133">
        <v>0</v>
      </c>
      <c r="Z226" s="454">
        <v>0</v>
      </c>
      <c r="AA226" s="455"/>
      <c r="AB226" s="455"/>
      <c r="AC226" s="455"/>
      <c r="AD226" s="455"/>
      <c r="AE226" s="455"/>
      <c r="AF226" s="453"/>
      <c r="AG226" s="509">
        <f>SUM(F226:Z226)</f>
        <v>0</v>
      </c>
      <c r="AH226" s="510"/>
    </row>
    <row r="227" spans="1:34" ht="11.25" customHeight="1" x14ac:dyDescent="0.25">
      <c r="A227" s="449" t="s">
        <v>286</v>
      </c>
      <c r="B227" s="450"/>
      <c r="C227" s="450"/>
      <c r="D227" s="451"/>
      <c r="E227" s="94" t="s">
        <v>287</v>
      </c>
      <c r="F227" s="452" t="s">
        <v>288</v>
      </c>
      <c r="G227" s="453"/>
      <c r="H227" s="454">
        <f>IF(MID(Vkladani_dat!F3,1,1)="2",Vkladani_dat!G12,0)</f>
        <v>0</v>
      </c>
      <c r="I227" s="455"/>
      <c r="J227" s="455"/>
      <c r="K227" s="454">
        <f>IF(MID(Vkladani_dat!F3,1,1)="3",Vkladani_dat!G12,0)</f>
        <v>0</v>
      </c>
      <c r="L227" s="455"/>
      <c r="M227" s="453"/>
      <c r="N227" s="456">
        <f>IF(MID(Vkladani_dat!F3,1,1)="4",Vkladani_dat!G12,0)</f>
        <v>0</v>
      </c>
      <c r="O227" s="457"/>
      <c r="P227" s="457"/>
      <c r="Q227" s="457"/>
      <c r="R227" s="457"/>
      <c r="S227" s="458"/>
      <c r="T227" s="459">
        <f>IF(MID(Vkladani_dat!F3,1,1)="5",Vkladani_dat!G12,0)</f>
        <v>0</v>
      </c>
      <c r="U227" s="459"/>
      <c r="V227" s="459"/>
      <c r="W227" s="459"/>
      <c r="X227" s="459"/>
      <c r="Y227" s="130">
        <v>0</v>
      </c>
      <c r="Z227" s="454">
        <v>0</v>
      </c>
      <c r="AA227" s="455"/>
      <c r="AB227" s="455"/>
      <c r="AC227" s="455"/>
      <c r="AD227" s="455"/>
      <c r="AE227" s="455"/>
      <c r="AF227" s="453"/>
      <c r="AG227" s="456">
        <f>SUM(F227:Z227)</f>
        <v>0</v>
      </c>
      <c r="AH227" s="511"/>
    </row>
    <row r="228" spans="1:34" ht="11.25" customHeight="1" thickBot="1" x14ac:dyDescent="0.3">
      <c r="A228" s="512" t="s">
        <v>520</v>
      </c>
      <c r="B228" s="513"/>
      <c r="C228" s="513"/>
      <c r="D228" s="514"/>
      <c r="E228" s="95" t="s">
        <v>289</v>
      </c>
      <c r="F228" s="515" t="s">
        <v>288</v>
      </c>
      <c r="G228" s="508"/>
      <c r="H228" s="506">
        <f>IF(MID(Vkladani_dat!F3,1,1)="2",Vkladani_dat!G13,0)</f>
        <v>0</v>
      </c>
      <c r="I228" s="507"/>
      <c r="J228" s="507"/>
      <c r="K228" s="506">
        <f>IF(MID(Vkladani_dat!F3,1,1)="3",Vkladani_dat!G13,0)</f>
        <v>0</v>
      </c>
      <c r="L228" s="507"/>
      <c r="M228" s="508"/>
      <c r="N228" s="506">
        <f>IF(MID(Vkladani_dat!F3,1,1)="4",Vkladani_dat!G13,0)</f>
        <v>0</v>
      </c>
      <c r="O228" s="507"/>
      <c r="P228" s="507"/>
      <c r="Q228" s="507"/>
      <c r="R228" s="507"/>
      <c r="S228" s="508"/>
      <c r="T228" s="460">
        <f>IF(MID(Vkladani_dat!F3,1,1)="5",Vkladani_dat!G13,0)</f>
        <v>0</v>
      </c>
      <c r="U228" s="460"/>
      <c r="V228" s="460"/>
      <c r="W228" s="460"/>
      <c r="X228" s="460"/>
      <c r="Y228" s="134">
        <v>0</v>
      </c>
      <c r="Z228" s="506">
        <v>0</v>
      </c>
      <c r="AA228" s="507"/>
      <c r="AB228" s="507"/>
      <c r="AC228" s="507"/>
      <c r="AD228" s="507"/>
      <c r="AE228" s="507"/>
      <c r="AF228" s="508"/>
      <c r="AG228" s="516">
        <f>SUM(F228:Z228)</f>
        <v>0</v>
      </c>
      <c r="AH228" s="517"/>
    </row>
    <row r="229" spans="1:34" ht="1.1499999999999999" customHeight="1" x14ac:dyDescent="0.25">
      <c r="A229" s="518"/>
      <c r="B229" s="518"/>
      <c r="C229" s="518"/>
      <c r="D229" s="518"/>
      <c r="E229" s="144"/>
      <c r="F229" s="519"/>
      <c r="G229" s="441"/>
      <c r="H229" s="441"/>
      <c r="I229" s="441"/>
      <c r="J229" s="441"/>
      <c r="K229" s="441"/>
      <c r="L229" s="441"/>
      <c r="M229" s="441"/>
      <c r="N229" s="448"/>
      <c r="O229" s="448"/>
      <c r="P229" s="448"/>
      <c r="Q229" s="448"/>
      <c r="R229" s="448"/>
      <c r="S229" s="448"/>
      <c r="T229" s="442"/>
      <c r="U229" s="443"/>
      <c r="V229" s="443"/>
      <c r="W229" s="443"/>
      <c r="X229" s="443"/>
      <c r="Y229" s="128"/>
      <c r="Z229" s="441"/>
      <c r="AA229" s="441"/>
      <c r="AB229" s="441"/>
      <c r="AC229" s="441"/>
      <c r="AD229" s="441"/>
      <c r="AE229" s="441"/>
      <c r="AF229" s="441"/>
      <c r="AG229" s="442"/>
      <c r="AH229" s="443"/>
    </row>
    <row r="230" spans="1:34" ht="6" customHeight="1" x14ac:dyDescent="0.25">
      <c r="A230" s="444"/>
      <c r="B230" s="445"/>
      <c r="C230" s="445"/>
      <c r="D230" s="445"/>
      <c r="E230" s="445"/>
      <c r="F230" s="445"/>
      <c r="G230" s="445"/>
      <c r="H230" s="445"/>
      <c r="I230" s="446"/>
      <c r="J230" s="446"/>
      <c r="K230" s="446"/>
      <c r="L230" s="446"/>
      <c r="M230" s="446"/>
      <c r="N230" s="446"/>
      <c r="O230" s="446"/>
      <c r="P230" s="446"/>
      <c r="Q230" s="446"/>
      <c r="R230" s="446"/>
      <c r="S230" s="446"/>
      <c r="T230" s="446"/>
      <c r="U230" s="446"/>
      <c r="V230" s="446"/>
      <c r="W230" s="446"/>
      <c r="X230" s="446"/>
      <c r="Y230" s="446"/>
      <c r="Z230" s="446"/>
      <c r="AA230" s="446"/>
      <c r="AB230" s="446"/>
      <c r="AC230" s="446"/>
      <c r="AD230" s="446"/>
      <c r="AE230" s="446"/>
      <c r="AF230" s="446"/>
      <c r="AG230" s="446"/>
      <c r="AH230" s="446"/>
    </row>
    <row r="231" spans="1:34" ht="7.5" customHeight="1" x14ac:dyDescent="0.25">
      <c r="A231" s="447" t="s">
        <v>524</v>
      </c>
      <c r="B231" s="447"/>
      <c r="C231" s="447"/>
      <c r="D231" s="447"/>
      <c r="E231" s="447"/>
      <c r="F231" s="447"/>
      <c r="G231" s="447"/>
      <c r="H231" s="447"/>
      <c r="I231" s="447"/>
      <c r="J231" s="447"/>
      <c r="K231" s="447"/>
      <c r="L231" s="447"/>
      <c r="M231" s="447"/>
      <c r="N231" s="447"/>
      <c r="O231" s="447"/>
      <c r="P231" s="447"/>
      <c r="Q231" s="440" t="s">
        <v>531</v>
      </c>
      <c r="R231" s="440"/>
      <c r="S231" s="440"/>
      <c r="T231" s="440"/>
      <c r="U231" s="440"/>
      <c r="V231" s="440"/>
      <c r="W231" s="440"/>
      <c r="X231" s="440"/>
      <c r="Y231" s="440"/>
      <c r="Z231" s="440"/>
      <c r="AA231" s="440"/>
      <c r="AB231" s="440"/>
      <c r="AC231" s="440"/>
      <c r="AD231" s="440"/>
      <c r="AE231" s="440"/>
      <c r="AF231" s="440"/>
      <c r="AG231" s="440"/>
      <c r="AH231" s="440"/>
    </row>
    <row r="232" spans="1:34" ht="6.75" customHeight="1" x14ac:dyDescent="0.25">
      <c r="A232" s="504" t="s">
        <v>525</v>
      </c>
      <c r="B232" s="504"/>
      <c r="C232" s="504"/>
      <c r="D232" s="504"/>
      <c r="E232" s="504"/>
      <c r="F232" s="504"/>
      <c r="G232" s="504"/>
      <c r="H232" s="504"/>
      <c r="I232" s="504"/>
      <c r="J232" s="504"/>
      <c r="K232" s="504"/>
      <c r="L232" s="504"/>
      <c r="M232" s="504"/>
      <c r="N232" s="504"/>
      <c r="O232" s="504"/>
      <c r="P232" s="504"/>
      <c r="Q232" s="440" t="s">
        <v>532</v>
      </c>
      <c r="R232" s="440"/>
      <c r="S232" s="440"/>
      <c r="T232" s="440"/>
      <c r="U232" s="440"/>
      <c r="V232" s="440"/>
      <c r="W232" s="440"/>
      <c r="X232" s="440"/>
      <c r="Y232" s="440"/>
      <c r="Z232" s="440"/>
      <c r="AA232" s="440"/>
      <c r="AB232" s="440"/>
      <c r="AC232" s="440"/>
      <c r="AD232" s="440"/>
      <c r="AE232" s="440"/>
      <c r="AF232" s="440"/>
      <c r="AG232" s="440"/>
      <c r="AH232" s="440"/>
    </row>
    <row r="233" spans="1:34" ht="7.5" customHeight="1" x14ac:dyDescent="0.25">
      <c r="A233" s="504" t="s">
        <v>526</v>
      </c>
      <c r="B233" s="1209"/>
      <c r="C233" s="1209"/>
      <c r="D233" s="1209"/>
      <c r="E233" s="1209"/>
      <c r="F233" s="1209"/>
      <c r="G233" s="1209"/>
      <c r="H233" s="1209"/>
      <c r="I233" s="1209"/>
      <c r="J233" s="1209"/>
      <c r="K233" s="1209"/>
      <c r="L233" s="1209"/>
      <c r="M233" s="1209"/>
      <c r="N233" s="1209"/>
      <c r="O233" s="1209"/>
      <c r="P233" s="132"/>
      <c r="Q233" s="440" t="s">
        <v>521</v>
      </c>
      <c r="R233" s="440"/>
      <c r="S233" s="440"/>
      <c r="T233" s="440"/>
      <c r="U233" s="440"/>
      <c r="V233" s="440"/>
      <c r="W233" s="440"/>
      <c r="X233" s="440"/>
      <c r="Y233" s="440"/>
      <c r="Z233" s="440"/>
      <c r="AA233" s="440"/>
      <c r="AB233" s="440"/>
      <c r="AC233" s="440"/>
      <c r="AD233" s="440"/>
      <c r="AE233" s="440"/>
      <c r="AF233" s="440"/>
      <c r="AG233" s="440"/>
      <c r="AH233" s="440"/>
    </row>
    <row r="234" spans="1:34" ht="6" customHeight="1" x14ac:dyDescent="0.25">
      <c r="A234" s="447" t="s">
        <v>527</v>
      </c>
      <c r="B234" s="447"/>
      <c r="C234" s="447"/>
      <c r="D234" s="447"/>
      <c r="E234" s="447"/>
      <c r="F234" s="447"/>
      <c r="G234" s="447"/>
      <c r="H234" s="447"/>
      <c r="I234" s="447"/>
      <c r="J234" s="447"/>
      <c r="K234" s="447"/>
      <c r="L234" s="447"/>
      <c r="M234" s="447"/>
      <c r="N234" s="447"/>
      <c r="O234" s="447"/>
      <c r="P234" s="447"/>
      <c r="Q234" s="440" t="s">
        <v>522</v>
      </c>
      <c r="R234" s="440"/>
      <c r="S234" s="440"/>
      <c r="T234" s="440"/>
      <c r="U234" s="440"/>
      <c r="V234" s="440"/>
      <c r="W234" s="440"/>
      <c r="X234" s="440"/>
      <c r="Y234" s="440"/>
      <c r="Z234" s="440"/>
      <c r="AA234" s="440"/>
      <c r="AB234" s="440"/>
      <c r="AC234" s="440"/>
      <c r="AD234" s="440"/>
      <c r="AE234" s="440"/>
      <c r="AF234" s="440"/>
      <c r="AG234" s="440"/>
      <c r="AH234" s="440"/>
    </row>
    <row r="235" spans="1:34" ht="7.5" customHeight="1" x14ac:dyDescent="0.25">
      <c r="A235" s="440" t="s">
        <v>528</v>
      </c>
      <c r="B235" s="440"/>
      <c r="C235" s="440"/>
      <c r="D235" s="440"/>
      <c r="E235" s="440"/>
      <c r="F235" s="440"/>
      <c r="G235" s="440"/>
      <c r="H235" s="440"/>
      <c r="I235" s="440"/>
      <c r="J235" s="440"/>
      <c r="K235" s="440"/>
      <c r="L235" s="440"/>
      <c r="M235" s="440"/>
      <c r="N235" s="440"/>
      <c r="O235" s="440"/>
      <c r="P235" s="440"/>
      <c r="Q235" s="440" t="s">
        <v>529</v>
      </c>
      <c r="R235" s="440"/>
      <c r="S235" s="440"/>
      <c r="T235" s="440"/>
      <c r="U235" s="440"/>
      <c r="V235" s="440"/>
      <c r="W235" s="440"/>
      <c r="X235" s="440"/>
      <c r="Y235" s="440"/>
      <c r="Z235" s="440"/>
      <c r="AA235" s="440"/>
      <c r="AB235" s="440"/>
      <c r="AC235" s="440"/>
      <c r="AD235" s="440"/>
      <c r="AE235" s="440"/>
      <c r="AF235" s="440"/>
      <c r="AG235" s="440"/>
      <c r="AH235" s="440"/>
    </row>
    <row r="236" spans="1:34" ht="6.75" customHeight="1" x14ac:dyDescent="0.25">
      <c r="A236" s="440" t="s">
        <v>523</v>
      </c>
      <c r="B236" s="440"/>
      <c r="C236" s="440"/>
      <c r="D236" s="440"/>
      <c r="E236" s="440"/>
      <c r="F236" s="440"/>
      <c r="G236" s="440"/>
      <c r="H236" s="440"/>
      <c r="I236" s="440"/>
      <c r="J236" s="440"/>
      <c r="K236" s="440"/>
      <c r="L236" s="440"/>
      <c r="M236" s="440"/>
      <c r="N236" s="440"/>
      <c r="O236" s="440"/>
      <c r="P236" s="127"/>
      <c r="Q236" s="440" t="s">
        <v>530</v>
      </c>
      <c r="R236" s="1210"/>
      <c r="S236" s="1210"/>
      <c r="T236" s="1210"/>
      <c r="U236" s="1210"/>
      <c r="V236" s="1210"/>
      <c r="W236" s="1210"/>
      <c r="X236" s="1210"/>
      <c r="Y236" s="1210"/>
      <c r="Z236" s="1210"/>
      <c r="AA236" s="1210"/>
      <c r="AB236" s="1210"/>
      <c r="AC236" s="1210"/>
      <c r="AD236" s="1210"/>
      <c r="AE236" s="1210"/>
      <c r="AF236" s="1210"/>
      <c r="AG236" s="1210"/>
      <c r="AH236" s="1210"/>
    </row>
    <row r="237" spans="1:34" ht="7.5" customHeight="1" x14ac:dyDescent="0.25">
      <c r="A237" s="440" t="s">
        <v>585</v>
      </c>
      <c r="B237" s="440"/>
      <c r="C237" s="440"/>
      <c r="D237" s="440"/>
      <c r="E237" s="440"/>
      <c r="F237" s="440"/>
      <c r="G237" s="440"/>
      <c r="H237" s="440"/>
      <c r="I237" s="440"/>
      <c r="J237" s="440"/>
      <c r="K237" s="440"/>
      <c r="L237" s="440"/>
      <c r="M237" s="440"/>
      <c r="N237" s="440"/>
      <c r="O237" s="440"/>
      <c r="P237" s="127"/>
      <c r="Q237" s="117"/>
      <c r="R237" s="117"/>
      <c r="S237" s="117"/>
      <c r="T237" s="117"/>
      <c r="U237" s="117"/>
      <c r="V237" s="117"/>
      <c r="W237" s="117"/>
      <c r="X237" s="117"/>
      <c r="Y237" s="117"/>
      <c r="Z237" s="117"/>
      <c r="AA237" s="117"/>
      <c r="AB237" s="117"/>
      <c r="AC237" s="117"/>
      <c r="AD237" s="117"/>
      <c r="AE237" s="117"/>
      <c r="AF237" s="117"/>
      <c r="AG237" s="117"/>
      <c r="AH237" s="117"/>
    </row>
    <row r="238" spans="1:34" ht="7.5" customHeight="1" x14ac:dyDescent="0.25">
      <c r="A238" s="440" t="s">
        <v>586</v>
      </c>
      <c r="B238" s="440"/>
      <c r="C238" s="440"/>
      <c r="D238" s="440"/>
      <c r="E238" s="440"/>
      <c r="F238" s="440"/>
      <c r="G238" s="440"/>
      <c r="H238" s="440"/>
      <c r="I238" s="440"/>
      <c r="J238" s="440"/>
      <c r="K238" s="440"/>
      <c r="L238" s="440"/>
      <c r="M238" s="440"/>
      <c r="N238" s="440"/>
      <c r="O238" s="440"/>
      <c r="P238" s="127"/>
      <c r="Q238" s="117"/>
      <c r="R238" s="117"/>
      <c r="S238" s="117"/>
      <c r="T238" s="117"/>
      <c r="U238" s="117"/>
      <c r="V238" s="117"/>
      <c r="W238" s="117"/>
      <c r="X238" s="117"/>
      <c r="Y238" s="117"/>
      <c r="Z238" s="117"/>
      <c r="AA238" s="117"/>
      <c r="AB238" s="117"/>
      <c r="AC238" s="117"/>
      <c r="AD238" s="117"/>
      <c r="AE238" s="117"/>
      <c r="AF238" s="117"/>
      <c r="AG238" s="117"/>
      <c r="AH238" s="117"/>
    </row>
    <row r="239" spans="1:34" ht="6.75" customHeight="1" x14ac:dyDescent="0.25">
      <c r="A239" s="440" t="s">
        <v>588</v>
      </c>
      <c r="B239" s="440"/>
      <c r="C239" s="440"/>
      <c r="D239" s="440"/>
      <c r="E239" s="440"/>
      <c r="F239" s="440"/>
      <c r="G239" s="440"/>
      <c r="H239" s="440"/>
      <c r="I239" s="440"/>
      <c r="J239" s="440"/>
      <c r="K239" s="440"/>
      <c r="L239" s="440"/>
      <c r="M239" s="440"/>
      <c r="N239" s="440"/>
      <c r="O239" s="440"/>
      <c r="P239" s="127"/>
      <c r="Q239" s="117"/>
      <c r="R239" s="117"/>
      <c r="S239" s="117"/>
      <c r="T239" s="117"/>
      <c r="U239" s="117"/>
      <c r="V239" s="117"/>
      <c r="W239" s="117"/>
      <c r="X239" s="117"/>
      <c r="Y239" s="117"/>
      <c r="Z239" s="117"/>
      <c r="AA239" s="117"/>
      <c r="AB239" s="117"/>
      <c r="AC239" s="117"/>
      <c r="AD239" s="117"/>
      <c r="AE239" s="117"/>
      <c r="AF239" s="117"/>
      <c r="AG239" s="117"/>
      <c r="AH239" s="117"/>
    </row>
    <row r="240" spans="1:34" ht="6" customHeight="1" x14ac:dyDescent="0.25">
      <c r="A240" s="440" t="s">
        <v>587</v>
      </c>
      <c r="B240" s="1210"/>
      <c r="C240" s="1210"/>
      <c r="D240" s="1210"/>
      <c r="E240" s="1210"/>
      <c r="F240" s="1210"/>
      <c r="G240" s="1210"/>
      <c r="H240" s="1210"/>
      <c r="I240" s="1210"/>
      <c r="J240" s="1210"/>
      <c r="K240" s="1210"/>
      <c r="L240" s="1210"/>
      <c r="M240" s="1210"/>
      <c r="N240" s="1210"/>
      <c r="O240" s="1210"/>
      <c r="P240" s="127"/>
      <c r="Q240" s="117"/>
      <c r="R240" s="117"/>
      <c r="S240" s="117"/>
      <c r="T240" s="117"/>
      <c r="U240" s="117"/>
      <c r="V240" s="117"/>
      <c r="W240" s="117"/>
      <c r="X240" s="117"/>
      <c r="Y240" s="117"/>
      <c r="Z240" s="117"/>
      <c r="AA240" s="117"/>
      <c r="AB240" s="117"/>
      <c r="AC240" s="117"/>
      <c r="AD240" s="117"/>
      <c r="AE240" s="117"/>
      <c r="AF240" s="117"/>
      <c r="AG240" s="117"/>
      <c r="AH240" s="117"/>
    </row>
    <row r="241" spans="1:34" ht="13.5" customHeight="1" x14ac:dyDescent="0.25">
      <c r="A241" s="500" t="s">
        <v>290</v>
      </c>
      <c r="B241" s="500"/>
      <c r="C241" s="500"/>
      <c r="D241" s="500"/>
      <c r="E241" s="500"/>
      <c r="F241" s="500"/>
      <c r="G241" s="500"/>
      <c r="H241" s="500"/>
      <c r="I241" s="500"/>
      <c r="J241" s="500"/>
      <c r="K241" s="500"/>
      <c r="L241" s="500"/>
      <c r="M241" s="500"/>
      <c r="N241" s="500"/>
      <c r="O241" s="500"/>
      <c r="P241" s="500"/>
      <c r="Q241" s="500"/>
      <c r="R241" s="500"/>
      <c r="S241" s="500"/>
      <c r="T241" s="500"/>
      <c r="U241" s="500"/>
      <c r="V241" s="500"/>
      <c r="W241" s="500"/>
      <c r="X241" s="500"/>
      <c r="Y241" s="500"/>
      <c r="Z241" s="500"/>
      <c r="AA241" s="500"/>
      <c r="AB241" s="500"/>
      <c r="AC241" s="500"/>
      <c r="AD241" s="500"/>
      <c r="AE241" s="500"/>
      <c r="AF241" s="500"/>
      <c r="AG241" s="500"/>
      <c r="AH241" s="500"/>
    </row>
    <row r="242" spans="1:34" ht="1.1499999999999999" customHeight="1" thickBot="1" x14ac:dyDescent="0.3">
      <c r="A242" s="19"/>
      <c r="B242" s="20"/>
      <c r="C242" s="20"/>
      <c r="D242" s="20"/>
      <c r="E242" s="20"/>
      <c r="F242" s="20"/>
      <c r="G242" s="20"/>
      <c r="H242" s="20"/>
      <c r="I242" s="20"/>
      <c r="J242" s="20"/>
      <c r="K242" s="20"/>
      <c r="L242" s="20"/>
      <c r="M242" s="20"/>
      <c r="N242" s="20"/>
      <c r="O242" s="20"/>
      <c r="P242" s="20"/>
      <c r="Q242" s="20"/>
      <c r="R242" s="20"/>
      <c r="S242" s="20"/>
    </row>
    <row r="243" spans="1:34" ht="12" customHeight="1" x14ac:dyDescent="0.25">
      <c r="A243" s="479" t="s">
        <v>291</v>
      </c>
      <c r="B243" s="480"/>
      <c r="C243" s="480"/>
      <c r="D243" s="481"/>
      <c r="E243" s="482" t="s">
        <v>292</v>
      </c>
      <c r="F243" s="483"/>
      <c r="G243" s="483"/>
      <c r="H243" s="483"/>
      <c r="I243" s="483"/>
      <c r="J243" s="483"/>
      <c r="K243" s="483"/>
      <c r="L243" s="483"/>
      <c r="M243" s="483"/>
      <c r="N243" s="483"/>
      <c r="O243" s="483"/>
      <c r="P243" s="483"/>
      <c r="Q243" s="483"/>
      <c r="R243" s="483"/>
      <c r="S243" s="483"/>
      <c r="T243" s="484"/>
      <c r="U243" s="479" t="s">
        <v>293</v>
      </c>
      <c r="V243" s="480"/>
      <c r="W243" s="480"/>
      <c r="X243" s="480"/>
      <c r="Y243" s="480"/>
      <c r="Z243" s="480"/>
      <c r="AA243" s="480"/>
      <c r="AB243" s="480"/>
      <c r="AC243" s="480"/>
      <c r="AD243" s="480"/>
      <c r="AE243" s="480"/>
      <c r="AF243" s="480"/>
      <c r="AG243" s="480"/>
      <c r="AH243" s="481"/>
    </row>
    <row r="244" spans="1:34" ht="5.25" customHeight="1" x14ac:dyDescent="0.25">
      <c r="A244" s="488"/>
      <c r="B244" s="489"/>
      <c r="C244" s="489"/>
      <c r="D244" s="490"/>
      <c r="E244" s="485"/>
      <c r="F244" s="486"/>
      <c r="G244" s="486"/>
      <c r="H244" s="486"/>
      <c r="I244" s="486"/>
      <c r="J244" s="486"/>
      <c r="K244" s="486"/>
      <c r="L244" s="486"/>
      <c r="M244" s="486"/>
      <c r="N244" s="486"/>
      <c r="O244" s="486"/>
      <c r="P244" s="486"/>
      <c r="Q244" s="486"/>
      <c r="R244" s="486"/>
      <c r="S244" s="486"/>
      <c r="T244" s="487"/>
      <c r="U244" s="1211"/>
      <c r="V244" s="1212"/>
      <c r="W244" s="1212"/>
      <c r="X244" s="1212"/>
      <c r="Y244" s="1212"/>
      <c r="Z244" s="1212"/>
      <c r="AA244" s="1212"/>
      <c r="AB244" s="1212"/>
      <c r="AC244" s="1212"/>
      <c r="AD244" s="1212"/>
      <c r="AE244" s="1212"/>
      <c r="AF244" s="1212"/>
      <c r="AG244" s="1212"/>
      <c r="AH244" s="1213"/>
    </row>
    <row r="245" spans="1:34" ht="4.5" customHeight="1" x14ac:dyDescent="0.25">
      <c r="A245" s="488"/>
      <c r="B245" s="489"/>
      <c r="C245" s="489"/>
      <c r="D245" s="490"/>
      <c r="E245" s="485"/>
      <c r="F245" s="486"/>
      <c r="G245" s="486"/>
      <c r="H245" s="486"/>
      <c r="I245" s="486"/>
      <c r="J245" s="486"/>
      <c r="K245" s="486"/>
      <c r="L245" s="486"/>
      <c r="M245" s="486"/>
      <c r="N245" s="486"/>
      <c r="O245" s="486"/>
      <c r="P245" s="486"/>
      <c r="Q245" s="486"/>
      <c r="R245" s="486"/>
      <c r="S245" s="486"/>
      <c r="T245" s="487"/>
      <c r="U245" s="1214"/>
      <c r="V245" s="1212"/>
      <c r="W245" s="1212"/>
      <c r="X245" s="1212"/>
      <c r="Y245" s="1212"/>
      <c r="Z245" s="1212"/>
      <c r="AA245" s="1212"/>
      <c r="AB245" s="1212"/>
      <c r="AC245" s="1212"/>
      <c r="AD245" s="1212"/>
      <c r="AE245" s="1212"/>
      <c r="AF245" s="1212"/>
      <c r="AG245" s="1212"/>
      <c r="AH245" s="1213"/>
    </row>
    <row r="246" spans="1:34" ht="8.25" customHeight="1" x14ac:dyDescent="0.25">
      <c r="A246" s="491"/>
      <c r="B246" s="489"/>
      <c r="C246" s="489"/>
      <c r="D246" s="490"/>
      <c r="E246" s="492" t="s">
        <v>294</v>
      </c>
      <c r="F246" s="1215"/>
      <c r="G246" s="1215"/>
      <c r="H246" s="1215"/>
      <c r="I246" s="1215"/>
      <c r="J246" s="1215"/>
      <c r="K246" s="1215"/>
      <c r="L246" s="1215"/>
      <c r="M246" s="1215"/>
      <c r="N246" s="1215"/>
      <c r="O246" s="1216"/>
      <c r="P246" s="1216"/>
      <c r="Q246" s="1216"/>
      <c r="R246" s="1216"/>
      <c r="S246" s="1216"/>
      <c r="T246" s="1217"/>
      <c r="U246" s="492" t="s">
        <v>295</v>
      </c>
      <c r="V246" s="493"/>
      <c r="W246" s="493"/>
      <c r="X246" s="493"/>
      <c r="Y246" s="496"/>
      <c r="Z246" s="496"/>
      <c r="AA246" s="496"/>
      <c r="AB246" s="496"/>
      <c r="AC246" s="496"/>
      <c r="AD246" s="496"/>
      <c r="AE246" s="496"/>
      <c r="AF246" s="496"/>
      <c r="AG246" s="496"/>
      <c r="AH246" s="497"/>
    </row>
    <row r="247" spans="1:34" ht="3.75" customHeight="1" x14ac:dyDescent="0.25">
      <c r="A247" s="461"/>
      <c r="B247" s="446"/>
      <c r="C247" s="446"/>
      <c r="D247" s="462"/>
      <c r="E247" s="466" t="s">
        <v>296</v>
      </c>
      <c r="F247" s="467"/>
      <c r="G247" s="467"/>
      <c r="H247" s="467"/>
      <c r="I247" s="470"/>
      <c r="J247" s="470"/>
      <c r="K247" s="470"/>
      <c r="L247" s="470"/>
      <c r="M247" s="470"/>
      <c r="N247" s="470"/>
      <c r="O247" s="470"/>
      <c r="P247" s="470"/>
      <c r="Q247" s="470"/>
      <c r="R247" s="470"/>
      <c r="S247" s="470"/>
      <c r="T247" s="471"/>
      <c r="U247" s="494"/>
      <c r="V247" s="495"/>
      <c r="W247" s="495"/>
      <c r="X247" s="495"/>
      <c r="Y247" s="498"/>
      <c r="Z247" s="498"/>
      <c r="AA247" s="498"/>
      <c r="AB247" s="498"/>
      <c r="AC247" s="498"/>
      <c r="AD247" s="498"/>
      <c r="AE247" s="498"/>
      <c r="AF247" s="498"/>
      <c r="AG247" s="498"/>
      <c r="AH247" s="499"/>
    </row>
    <row r="248" spans="1:34" ht="13.5" customHeight="1" thickBot="1" x14ac:dyDescent="0.3">
      <c r="A248" s="463"/>
      <c r="B248" s="464"/>
      <c r="C248" s="464"/>
      <c r="D248" s="465"/>
      <c r="E248" s="468"/>
      <c r="F248" s="469"/>
      <c r="G248" s="469"/>
      <c r="H248" s="469"/>
      <c r="I248" s="472"/>
      <c r="J248" s="472"/>
      <c r="K248" s="472"/>
      <c r="L248" s="472"/>
      <c r="M248" s="472"/>
      <c r="N248" s="472"/>
      <c r="O248" s="472"/>
      <c r="P248" s="472"/>
      <c r="Q248" s="472"/>
      <c r="R248" s="472"/>
      <c r="S248" s="472"/>
      <c r="T248" s="473"/>
      <c r="U248" s="474" t="s">
        <v>297</v>
      </c>
      <c r="V248" s="475"/>
      <c r="W248" s="475"/>
      <c r="X248" s="475"/>
      <c r="Y248" s="476"/>
      <c r="Z248" s="476"/>
      <c r="AA248" s="477"/>
      <c r="AB248" s="477"/>
      <c r="AC248" s="477"/>
      <c r="AD248" s="477"/>
      <c r="AE248" s="477"/>
      <c r="AF248" s="477"/>
      <c r="AG248" s="477"/>
      <c r="AH248" s="478"/>
    </row>
    <row r="250" spans="1:34" ht="17.25" customHeight="1" x14ac:dyDescent="0.25">
      <c r="A250" s="1206"/>
      <c r="B250" s="1206"/>
      <c r="C250" s="1206"/>
      <c r="D250" s="1206"/>
      <c r="E250" s="1206"/>
      <c r="F250" s="1206"/>
      <c r="G250" s="1206"/>
      <c r="H250" s="1206"/>
      <c r="I250" s="1206"/>
      <c r="J250" s="1206"/>
      <c r="K250" s="1206"/>
      <c r="L250" s="1206"/>
      <c r="M250" s="1206"/>
      <c r="N250" s="1206"/>
      <c r="O250" s="1206"/>
      <c r="P250" s="1206"/>
    </row>
    <row r="251" spans="1:34" x14ac:dyDescent="0.25">
      <c r="A251" s="1207"/>
      <c r="B251" s="1207"/>
      <c r="C251" s="1207"/>
      <c r="D251" s="1207"/>
      <c r="E251" s="1207"/>
      <c r="F251" s="1207"/>
      <c r="G251" s="1207"/>
      <c r="H251" s="1207"/>
      <c r="I251" s="1207"/>
      <c r="J251" s="1207"/>
      <c r="K251" s="1207"/>
      <c r="L251" s="1207"/>
      <c r="M251" s="1207"/>
      <c r="N251" s="1207"/>
      <c r="O251" s="1207"/>
      <c r="P251" s="1207"/>
    </row>
    <row r="252" spans="1:34" x14ac:dyDescent="0.25">
      <c r="A252" s="1208"/>
      <c r="B252" s="1208"/>
      <c r="C252" s="1208"/>
      <c r="D252" s="1208"/>
      <c r="E252" s="1208"/>
      <c r="F252" s="1208"/>
      <c r="G252" s="1208"/>
      <c r="H252" s="1208"/>
      <c r="I252" s="1208"/>
      <c r="J252" s="1208"/>
      <c r="K252" s="1208"/>
      <c r="L252" s="1208"/>
      <c r="M252" s="1208"/>
      <c r="N252" s="1208"/>
      <c r="O252" s="1208"/>
      <c r="P252" s="1208"/>
    </row>
  </sheetData>
  <sheetProtection password="D024" sheet="1" objects="1" scenarios="1"/>
  <mergeCells count="649">
    <mergeCell ref="A183:I184"/>
    <mergeCell ref="J183:K184"/>
    <mergeCell ref="L183:O184"/>
    <mergeCell ref="A185:I186"/>
    <mergeCell ref="J185:K186"/>
    <mergeCell ref="L185:O186"/>
    <mergeCell ref="A250:P250"/>
    <mergeCell ref="A251:P251"/>
    <mergeCell ref="A252:P252"/>
    <mergeCell ref="A233:O233"/>
    <mergeCell ref="A240:O240"/>
    <mergeCell ref="E246:N246"/>
    <mergeCell ref="O246:T246"/>
    <mergeCell ref="A207:I207"/>
    <mergeCell ref="A208:I208"/>
    <mergeCell ref="A212:I212"/>
    <mergeCell ref="A211:I211"/>
    <mergeCell ref="Q211:Z213"/>
    <mergeCell ref="A209:I210"/>
    <mergeCell ref="A213:I215"/>
    <mergeCell ref="L211:O212"/>
    <mergeCell ref="J213:K215"/>
    <mergeCell ref="L213:O215"/>
    <mergeCell ref="J209:K210"/>
    <mergeCell ref="A181:I182"/>
    <mergeCell ref="J181:K182"/>
    <mergeCell ref="L181:O182"/>
    <mergeCell ref="A149:A178"/>
    <mergeCell ref="B159:I161"/>
    <mergeCell ref="B162:I163"/>
    <mergeCell ref="B164:I166"/>
    <mergeCell ref="J170:K172"/>
    <mergeCell ref="L170:O172"/>
    <mergeCell ref="AE49:AH50"/>
    <mergeCell ref="AB38:AD38"/>
    <mergeCell ref="AE38:AH38"/>
    <mergeCell ref="AE32:AH33"/>
    <mergeCell ref="S34:AA35"/>
    <mergeCell ref="A142:I144"/>
    <mergeCell ref="L143:M144"/>
    <mergeCell ref="N143:O144"/>
    <mergeCell ref="Q27:AA27"/>
    <mergeCell ref="Q83:AA85"/>
    <mergeCell ref="A27:H27"/>
    <mergeCell ref="I27:O27"/>
    <mergeCell ref="A28:F29"/>
    <mergeCell ref="G28:I29"/>
    <mergeCell ref="S57:AA58"/>
    <mergeCell ref="L28:M29"/>
    <mergeCell ref="N28:O29"/>
    <mergeCell ref="A30:O33"/>
    <mergeCell ref="A38:I38"/>
    <mergeCell ref="J38:K38"/>
    <mergeCell ref="L38:O38"/>
    <mergeCell ref="A34:O35"/>
    <mergeCell ref="A36:I37"/>
    <mergeCell ref="J142:K144"/>
    <mergeCell ref="AE77:AH79"/>
    <mergeCell ref="AB83:AD85"/>
    <mergeCell ref="AE83:AH85"/>
    <mergeCell ref="Q80:AA82"/>
    <mergeCell ref="AB80:AD82"/>
    <mergeCell ref="AE80:AH82"/>
    <mergeCell ref="L82:O83"/>
    <mergeCell ref="J84:K85"/>
    <mergeCell ref="L84:O85"/>
    <mergeCell ref="J80:K81"/>
    <mergeCell ref="Q77:AA79"/>
    <mergeCell ref="J76:K77"/>
    <mergeCell ref="A14:B15"/>
    <mergeCell ref="C14:F15"/>
    <mergeCell ref="G14:L15"/>
    <mergeCell ref="M14:O15"/>
    <mergeCell ref="A26:E26"/>
    <mergeCell ref="AB34:AD35"/>
    <mergeCell ref="AB77:AD79"/>
    <mergeCell ref="A78:I79"/>
    <mergeCell ref="J78:K79"/>
    <mergeCell ref="L78:O79"/>
    <mergeCell ref="W75:AA76"/>
    <mergeCell ref="A74:O75"/>
    <mergeCell ref="A76:I77"/>
    <mergeCell ref="AB45:AD46"/>
    <mergeCell ref="AB49:AD50"/>
    <mergeCell ref="AB68:AD70"/>
    <mergeCell ref="AB71:AD72"/>
    <mergeCell ref="W73:AA74"/>
    <mergeCell ref="S53:AA54"/>
    <mergeCell ref="Q61:AH62"/>
    <mergeCell ref="Q59:AA60"/>
    <mergeCell ref="AB59:AD60"/>
    <mergeCell ref="AE59:AH60"/>
    <mergeCell ref="Q32:R58"/>
    <mergeCell ref="L80:O81"/>
    <mergeCell ref="A5:AH5"/>
    <mergeCell ref="A6:AH6"/>
    <mergeCell ref="A1:L1"/>
    <mergeCell ref="M1:X3"/>
    <mergeCell ref="Y1:AH2"/>
    <mergeCell ref="A2:L2"/>
    <mergeCell ref="A3:L3"/>
    <mergeCell ref="A4:X4"/>
    <mergeCell ref="AG4:AH4"/>
    <mergeCell ref="A7:AH7"/>
    <mergeCell ref="A8:AH8"/>
    <mergeCell ref="A10:AH10"/>
    <mergeCell ref="A11:O11"/>
    <mergeCell ref="A12:O13"/>
    <mergeCell ref="A16:O16"/>
    <mergeCell ref="A9:AH9"/>
    <mergeCell ref="T13:AF13"/>
    <mergeCell ref="T12:AF12"/>
    <mergeCell ref="T11:AF11"/>
    <mergeCell ref="AB75:AD76"/>
    <mergeCell ref="A17:O18"/>
    <mergeCell ref="A19:C19"/>
    <mergeCell ref="D19:O19"/>
    <mergeCell ref="J36:K37"/>
    <mergeCell ref="L36:O37"/>
    <mergeCell ref="S36:AA37"/>
    <mergeCell ref="AB36:AD37"/>
    <mergeCell ref="AB41:AD42"/>
    <mergeCell ref="A20:C21"/>
    <mergeCell ref="D20:O21"/>
    <mergeCell ref="A22:C23"/>
    <mergeCell ref="D22:O23"/>
    <mergeCell ref="A24:C25"/>
    <mergeCell ref="D24:O25"/>
    <mergeCell ref="F26:O26"/>
    <mergeCell ref="AB27:AD27"/>
    <mergeCell ref="Q30:AA31"/>
    <mergeCell ref="Q28:AA29"/>
    <mergeCell ref="AB28:AD29"/>
    <mergeCell ref="AB30:AD31"/>
    <mergeCell ref="J28:K29"/>
    <mergeCell ref="S32:AA33"/>
    <mergeCell ref="AB32:AD33"/>
    <mergeCell ref="S38:AA38"/>
    <mergeCell ref="A39:I41"/>
    <mergeCell ref="J39:K41"/>
    <mergeCell ref="L39:O41"/>
    <mergeCell ref="S39:AA40"/>
    <mergeCell ref="S41:AA42"/>
    <mergeCell ref="A42:I44"/>
    <mergeCell ref="J42:K44"/>
    <mergeCell ref="L42:O44"/>
    <mergeCell ref="S43:AA44"/>
    <mergeCell ref="AB55:AD56"/>
    <mergeCell ref="AE55:AH56"/>
    <mergeCell ref="Q65:AA65"/>
    <mergeCell ref="Q66:AA67"/>
    <mergeCell ref="AE66:AH67"/>
    <mergeCell ref="B57:I58"/>
    <mergeCell ref="L57:O58"/>
    <mergeCell ref="AB53:AD54"/>
    <mergeCell ref="B55:I56"/>
    <mergeCell ref="J55:K56"/>
    <mergeCell ref="L55:O56"/>
    <mergeCell ref="AB57:AD58"/>
    <mergeCell ref="AE53:AH54"/>
    <mergeCell ref="S55:AA56"/>
    <mergeCell ref="AE75:AH76"/>
    <mergeCell ref="L59:O60"/>
    <mergeCell ref="L61:O62"/>
    <mergeCell ref="Q73:U76"/>
    <mergeCell ref="L69:O70"/>
    <mergeCell ref="Q63:AH64"/>
    <mergeCell ref="AB65:AD65"/>
    <mergeCell ref="AE57:AH58"/>
    <mergeCell ref="AE65:AH65"/>
    <mergeCell ref="AB66:AD67"/>
    <mergeCell ref="L65:O66"/>
    <mergeCell ref="AE73:AH74"/>
    <mergeCell ref="AE68:AH70"/>
    <mergeCell ref="AE71:AH72"/>
    <mergeCell ref="AB73:AD74"/>
    <mergeCell ref="L76:O77"/>
    <mergeCell ref="J53:K54"/>
    <mergeCell ref="L53:O54"/>
    <mergeCell ref="J59:K60"/>
    <mergeCell ref="J67:K68"/>
    <mergeCell ref="Q68:U72"/>
    <mergeCell ref="L63:O64"/>
    <mergeCell ref="V68:V76"/>
    <mergeCell ref="J69:K70"/>
    <mergeCell ref="L72:O72"/>
    <mergeCell ref="J57:K58"/>
    <mergeCell ref="W71:AA72"/>
    <mergeCell ref="A71:I71"/>
    <mergeCell ref="J71:K71"/>
    <mergeCell ref="L71:O71"/>
    <mergeCell ref="J61:K62"/>
    <mergeCell ref="A69:I70"/>
    <mergeCell ref="J65:K66"/>
    <mergeCell ref="B63:I64"/>
    <mergeCell ref="J63:K64"/>
    <mergeCell ref="L67:O68"/>
    <mergeCell ref="A45:A66"/>
    <mergeCell ref="B59:I60"/>
    <mergeCell ref="B53:I54"/>
    <mergeCell ref="B61:I62"/>
    <mergeCell ref="B51:I52"/>
    <mergeCell ref="J51:K52"/>
    <mergeCell ref="L51:O52"/>
    <mergeCell ref="W68:AA70"/>
    <mergeCell ref="B49:I50"/>
    <mergeCell ref="J49:K50"/>
    <mergeCell ref="L49:O50"/>
    <mergeCell ref="S49:AA50"/>
    <mergeCell ref="B47:I48"/>
    <mergeCell ref="J47:K48"/>
    <mergeCell ref="L47:O48"/>
    <mergeCell ref="S47:AA48"/>
    <mergeCell ref="B45:I46"/>
    <mergeCell ref="J45:K46"/>
    <mergeCell ref="L45:O46"/>
    <mergeCell ref="S45:AA46"/>
    <mergeCell ref="B82:I83"/>
    <mergeCell ref="B84:I85"/>
    <mergeCell ref="J88:K88"/>
    <mergeCell ref="J89:K90"/>
    <mergeCell ref="A72:I72"/>
    <mergeCell ref="J72:K72"/>
    <mergeCell ref="J82:K83"/>
    <mergeCell ref="A82:A85"/>
    <mergeCell ref="B65:I66"/>
    <mergeCell ref="A67:I68"/>
    <mergeCell ref="A80:I81"/>
    <mergeCell ref="J91:K94"/>
    <mergeCell ref="L88:O88"/>
    <mergeCell ref="L89:O90"/>
    <mergeCell ref="L91:O94"/>
    <mergeCell ref="AB86:AD88"/>
    <mergeCell ref="AE86:AH88"/>
    <mergeCell ref="B89:I90"/>
    <mergeCell ref="B91:I94"/>
    <mergeCell ref="A89:A95"/>
    <mergeCell ref="A88:I88"/>
    <mergeCell ref="A86:I87"/>
    <mergeCell ref="J86:K87"/>
    <mergeCell ref="L86:O87"/>
    <mergeCell ref="L95:O95"/>
    <mergeCell ref="A98:I99"/>
    <mergeCell ref="J98:K99"/>
    <mergeCell ref="L98:O99"/>
    <mergeCell ref="Q97:AA97"/>
    <mergeCell ref="AE97:AH97"/>
    <mergeCell ref="Q96:AA96"/>
    <mergeCell ref="AB96:AD96"/>
    <mergeCell ref="AE96:AH96"/>
    <mergeCell ref="Q98:AA98"/>
    <mergeCell ref="AB98:AD98"/>
    <mergeCell ref="AE98:AH98"/>
    <mergeCell ref="AB99:AD100"/>
    <mergeCell ref="AE99:AH100"/>
    <mergeCell ref="AB97:AD97"/>
    <mergeCell ref="Q99:AA100"/>
    <mergeCell ref="AD112:AH114"/>
    <mergeCell ref="A103:O103"/>
    <mergeCell ref="Q103:AH103"/>
    <mergeCell ref="A104:O104"/>
    <mergeCell ref="Q104:AH104"/>
    <mergeCell ref="F105:O105"/>
    <mergeCell ref="Q105:Y105"/>
    <mergeCell ref="AA105:AH105"/>
    <mergeCell ref="A101:G101"/>
    <mergeCell ref="A102:O102"/>
    <mergeCell ref="Q102:AH102"/>
    <mergeCell ref="AA118:AC121"/>
    <mergeCell ref="L127:O129"/>
    <mergeCell ref="A106:N108"/>
    <mergeCell ref="Q108:AH109"/>
    <mergeCell ref="A109:I109"/>
    <mergeCell ref="J109:K109"/>
    <mergeCell ref="L109:O109"/>
    <mergeCell ref="AD118:AH121"/>
    <mergeCell ref="A121:I122"/>
    <mergeCell ref="J121:K122"/>
    <mergeCell ref="A110:I110"/>
    <mergeCell ref="J110:K110"/>
    <mergeCell ref="L110:O110"/>
    <mergeCell ref="Q110:Z110"/>
    <mergeCell ref="AA110:AC110"/>
    <mergeCell ref="AD110:AH110"/>
    <mergeCell ref="J114:K116"/>
    <mergeCell ref="L114:O116"/>
    <mergeCell ref="Q115:Z117"/>
    <mergeCell ref="AA115:AC117"/>
    <mergeCell ref="AD115:AH117"/>
    <mergeCell ref="AD111:AH111"/>
    <mergeCell ref="Q112:Z114"/>
    <mergeCell ref="AA112:AC114"/>
    <mergeCell ref="Q128:Z130"/>
    <mergeCell ref="J123:K124"/>
    <mergeCell ref="L123:O124"/>
    <mergeCell ref="A125:I126"/>
    <mergeCell ref="J125:K126"/>
    <mergeCell ref="L130:O131"/>
    <mergeCell ref="A130:I131"/>
    <mergeCell ref="J130:K131"/>
    <mergeCell ref="A117:I120"/>
    <mergeCell ref="J117:K120"/>
    <mergeCell ref="L117:O120"/>
    <mergeCell ref="Q118:Z121"/>
    <mergeCell ref="L121:O122"/>
    <mergeCell ref="A111:I113"/>
    <mergeCell ref="J111:K113"/>
    <mergeCell ref="L111:O113"/>
    <mergeCell ref="Q111:Z111"/>
    <mergeCell ref="AA111:AC111"/>
    <mergeCell ref="AD134:AH136"/>
    <mergeCell ref="AA131:AC133"/>
    <mergeCell ref="AD131:AH133"/>
    <mergeCell ref="AD122:AH124"/>
    <mergeCell ref="A123:I124"/>
    <mergeCell ref="AA125:AC127"/>
    <mergeCell ref="AD125:AH127"/>
    <mergeCell ref="Q122:Z124"/>
    <mergeCell ref="AA122:AC124"/>
    <mergeCell ref="A127:I129"/>
    <mergeCell ref="J127:K129"/>
    <mergeCell ref="L125:O126"/>
    <mergeCell ref="Q125:Z127"/>
    <mergeCell ref="AA128:AC130"/>
    <mergeCell ref="AD128:AH130"/>
    <mergeCell ref="A132:I133"/>
    <mergeCell ref="J132:K133"/>
    <mergeCell ref="A134:I134"/>
    <mergeCell ref="A114:I116"/>
    <mergeCell ref="J134:K134"/>
    <mergeCell ref="Q134:Z136"/>
    <mergeCell ref="AA134:AC136"/>
    <mergeCell ref="J135:K137"/>
    <mergeCell ref="L135:O137"/>
    <mergeCell ref="A138:O139"/>
    <mergeCell ref="L140:O141"/>
    <mergeCell ref="Q131:Z133"/>
    <mergeCell ref="Q142:Z144"/>
    <mergeCell ref="AA142:AC144"/>
    <mergeCell ref="L132:L133"/>
    <mergeCell ref="M132:M133"/>
    <mergeCell ref="N132:N133"/>
    <mergeCell ref="O132:O133"/>
    <mergeCell ref="L142:O142"/>
    <mergeCell ref="B167:I169"/>
    <mergeCell ref="J167:K169"/>
    <mergeCell ref="L167:O169"/>
    <mergeCell ref="B170:I172"/>
    <mergeCell ref="AD142:AH144"/>
    <mergeCell ref="Q137:Z139"/>
    <mergeCell ref="AA137:AC139"/>
    <mergeCell ref="AD137:AH139"/>
    <mergeCell ref="Q140:Z141"/>
    <mergeCell ref="AA140:AC141"/>
    <mergeCell ref="AD140:AH141"/>
    <mergeCell ref="A140:I141"/>
    <mergeCell ref="J140:K141"/>
    <mergeCell ref="A135:I137"/>
    <mergeCell ref="B157:I158"/>
    <mergeCell ref="B149:I150"/>
    <mergeCell ref="B151:I154"/>
    <mergeCell ref="B155:I156"/>
    <mergeCell ref="J151:K154"/>
    <mergeCell ref="J155:K156"/>
    <mergeCell ref="L151:O154"/>
    <mergeCell ref="L155:O156"/>
    <mergeCell ref="Q148:Z150"/>
    <mergeCell ref="AA148:AC150"/>
    <mergeCell ref="AD148:AH150"/>
    <mergeCell ref="J149:K150"/>
    <mergeCell ref="A145:I146"/>
    <mergeCell ref="J145:K146"/>
    <mergeCell ref="Q145:Z147"/>
    <mergeCell ref="AA145:AC147"/>
    <mergeCell ref="AD145:AH147"/>
    <mergeCell ref="A147:I148"/>
    <mergeCell ref="J147:K148"/>
    <mergeCell ref="L145:M146"/>
    <mergeCell ref="N145:O146"/>
    <mergeCell ref="L147:M148"/>
    <mergeCell ref="N147:O148"/>
    <mergeCell ref="L149:O150"/>
    <mergeCell ref="AD151:AH153"/>
    <mergeCell ref="Q154:Z155"/>
    <mergeCell ref="AA154:AC155"/>
    <mergeCell ref="AD154:AH155"/>
    <mergeCell ref="Q156:Z157"/>
    <mergeCell ref="AA156:AC157"/>
    <mergeCell ref="AD156:AH157"/>
    <mergeCell ref="Q151:Z153"/>
    <mergeCell ref="AA151:AC153"/>
    <mergeCell ref="J162:K163"/>
    <mergeCell ref="L162:O163"/>
    <mergeCell ref="Q163:Z163"/>
    <mergeCell ref="AA163:AC163"/>
    <mergeCell ref="AD163:AH163"/>
    <mergeCell ref="Q164:AH166"/>
    <mergeCell ref="J164:K166"/>
    <mergeCell ref="L164:O166"/>
    <mergeCell ref="J157:K158"/>
    <mergeCell ref="L157:O158"/>
    <mergeCell ref="Q158:Z159"/>
    <mergeCell ref="AA158:AC159"/>
    <mergeCell ref="AD158:AH159"/>
    <mergeCell ref="J159:K161"/>
    <mergeCell ref="L159:O161"/>
    <mergeCell ref="Q160:Z162"/>
    <mergeCell ref="AA160:AC162"/>
    <mergeCell ref="AD160:AH162"/>
    <mergeCell ref="Q167:Z168"/>
    <mergeCell ref="AA167:AC168"/>
    <mergeCell ref="AD167:AH168"/>
    <mergeCell ref="Q169:Z170"/>
    <mergeCell ref="AA169:AC170"/>
    <mergeCell ref="Q177:Z179"/>
    <mergeCell ref="AD169:AH170"/>
    <mergeCell ref="Q171:Z173"/>
    <mergeCell ref="AA171:AC173"/>
    <mergeCell ref="AD171:AH173"/>
    <mergeCell ref="AA177:AC179"/>
    <mergeCell ref="AD177:AH179"/>
    <mergeCell ref="AD180:AH181"/>
    <mergeCell ref="AA182:AC183"/>
    <mergeCell ref="AD182:AH183"/>
    <mergeCell ref="Q188:Z191"/>
    <mergeCell ref="B173:C178"/>
    <mergeCell ref="Q174:Z176"/>
    <mergeCell ref="AA174:AC176"/>
    <mergeCell ref="AD174:AH176"/>
    <mergeCell ref="AA184:AC185"/>
    <mergeCell ref="AD184:AH185"/>
    <mergeCell ref="Q180:R187"/>
    <mergeCell ref="S180:Z181"/>
    <mergeCell ref="AA180:AC181"/>
    <mergeCell ref="S182:Z183"/>
    <mergeCell ref="AA186:AC187"/>
    <mergeCell ref="D173:I176"/>
    <mergeCell ref="J173:K176"/>
    <mergeCell ref="L173:O176"/>
    <mergeCell ref="D177:I178"/>
    <mergeCell ref="J177:K178"/>
    <mergeCell ref="L177:O178"/>
    <mergeCell ref="A179:O180"/>
    <mergeCell ref="S184:Z185"/>
    <mergeCell ref="J191:K193"/>
    <mergeCell ref="L191:O193"/>
    <mergeCell ref="S193:Z194"/>
    <mergeCell ref="AA193:AC194"/>
    <mergeCell ref="AD193:AH194"/>
    <mergeCell ref="S186:Z187"/>
    <mergeCell ref="AD186:AH187"/>
    <mergeCell ref="Q193:R197"/>
    <mergeCell ref="J194:K196"/>
    <mergeCell ref="L194:O196"/>
    <mergeCell ref="J197:K198"/>
    <mergeCell ref="L197:O198"/>
    <mergeCell ref="Q198:Z200"/>
    <mergeCell ref="A189:A206"/>
    <mergeCell ref="B189:B203"/>
    <mergeCell ref="S195:Z197"/>
    <mergeCell ref="AA195:AC197"/>
    <mergeCell ref="AD195:AH197"/>
    <mergeCell ref="AA188:AC192"/>
    <mergeCell ref="AD188:AH192"/>
    <mergeCell ref="A187:I188"/>
    <mergeCell ref="J187:K188"/>
    <mergeCell ref="L187:O188"/>
    <mergeCell ref="C194:I196"/>
    <mergeCell ref="C197:I198"/>
    <mergeCell ref="C199:I201"/>
    <mergeCell ref="J199:K201"/>
    <mergeCell ref="L199:O201"/>
    <mergeCell ref="Q201:Z202"/>
    <mergeCell ref="AA203:AC204"/>
    <mergeCell ref="AD203:AH204"/>
    <mergeCell ref="AA201:AC202"/>
    <mergeCell ref="C189:I190"/>
    <mergeCell ref="J189:K190"/>
    <mergeCell ref="L189:O190"/>
    <mergeCell ref="C191:I193"/>
    <mergeCell ref="Q203:Z204"/>
    <mergeCell ref="C202:I203"/>
    <mergeCell ref="J202:K203"/>
    <mergeCell ref="L202:O203"/>
    <mergeCell ref="B204:I206"/>
    <mergeCell ref="AA198:AC200"/>
    <mergeCell ref="Q205:Z206"/>
    <mergeCell ref="AA205:AC206"/>
    <mergeCell ref="AA207:AC208"/>
    <mergeCell ref="K223:AH223"/>
    <mergeCell ref="AA214:AC216"/>
    <mergeCell ref="AD214:AH216"/>
    <mergeCell ref="AD217:AH219"/>
    <mergeCell ref="Q220:Z222"/>
    <mergeCell ref="AA220:AC222"/>
    <mergeCell ref="AD201:AH202"/>
    <mergeCell ref="U217:Z219"/>
    <mergeCell ref="J216:K217"/>
    <mergeCell ref="J218:K220"/>
    <mergeCell ref="L216:O217"/>
    <mergeCell ref="L218:O220"/>
    <mergeCell ref="AD220:AH222"/>
    <mergeCell ref="AA217:AC219"/>
    <mergeCell ref="Q214:T219"/>
    <mergeCell ref="U214:Z216"/>
    <mergeCell ref="J204:K206"/>
    <mergeCell ref="L204:O206"/>
    <mergeCell ref="AD198:AH200"/>
    <mergeCell ref="AD205:AH206"/>
    <mergeCell ref="A221:J223"/>
    <mergeCell ref="A216:I217"/>
    <mergeCell ref="A218:I220"/>
    <mergeCell ref="Q207:Z208"/>
    <mergeCell ref="AD209:AH210"/>
    <mergeCell ref="J207:K208"/>
    <mergeCell ref="AA211:AC213"/>
    <mergeCell ref="AD211:AH213"/>
    <mergeCell ref="J211:K212"/>
    <mergeCell ref="L221:O222"/>
    <mergeCell ref="AD207:AH208"/>
    <mergeCell ref="L209:O210"/>
    <mergeCell ref="Q209:Z210"/>
    <mergeCell ref="AA209:AC210"/>
    <mergeCell ref="L207:O208"/>
    <mergeCell ref="Z224:AF224"/>
    <mergeCell ref="AG224:AH224"/>
    <mergeCell ref="Z225:AF225"/>
    <mergeCell ref="AG225:AH225"/>
    <mergeCell ref="A225:D225"/>
    <mergeCell ref="F225:G225"/>
    <mergeCell ref="H225:J225"/>
    <mergeCell ref="K225:M225"/>
    <mergeCell ref="N225:S225"/>
    <mergeCell ref="T225:X225"/>
    <mergeCell ref="A224:D224"/>
    <mergeCell ref="F224:G224"/>
    <mergeCell ref="H224:J224"/>
    <mergeCell ref="K224:M224"/>
    <mergeCell ref="N224:S224"/>
    <mergeCell ref="T224:X224"/>
    <mergeCell ref="A226:D226"/>
    <mergeCell ref="F226:G226"/>
    <mergeCell ref="H226:J226"/>
    <mergeCell ref="A232:P232"/>
    <mergeCell ref="Q232:AH232"/>
    <mergeCell ref="A234:P234"/>
    <mergeCell ref="Q234:AH234"/>
    <mergeCell ref="K226:M226"/>
    <mergeCell ref="N226:S226"/>
    <mergeCell ref="T226:X226"/>
    <mergeCell ref="Z228:AF228"/>
    <mergeCell ref="Z226:AF226"/>
    <mergeCell ref="AG226:AH226"/>
    <mergeCell ref="Z227:AF227"/>
    <mergeCell ref="AG227:AH227"/>
    <mergeCell ref="A228:D228"/>
    <mergeCell ref="F228:G228"/>
    <mergeCell ref="H228:J228"/>
    <mergeCell ref="K228:M228"/>
    <mergeCell ref="N228:S228"/>
    <mergeCell ref="AG228:AH228"/>
    <mergeCell ref="A229:D229"/>
    <mergeCell ref="F229:G229"/>
    <mergeCell ref="Q233:AH233"/>
    <mergeCell ref="Y248:AH248"/>
    <mergeCell ref="A243:D243"/>
    <mergeCell ref="E243:T245"/>
    <mergeCell ref="U243:AH243"/>
    <mergeCell ref="A244:D246"/>
    <mergeCell ref="U246:X247"/>
    <mergeCell ref="Y246:AH247"/>
    <mergeCell ref="A237:O237"/>
    <mergeCell ref="A238:O238"/>
    <mergeCell ref="A239:O239"/>
    <mergeCell ref="A241:AH241"/>
    <mergeCell ref="U244:AH245"/>
    <mergeCell ref="A227:D227"/>
    <mergeCell ref="F227:G227"/>
    <mergeCell ref="H227:J227"/>
    <mergeCell ref="K227:M227"/>
    <mergeCell ref="N227:S227"/>
    <mergeCell ref="T227:X227"/>
    <mergeCell ref="T228:X228"/>
    <mergeCell ref="A236:O236"/>
    <mergeCell ref="A247:D248"/>
    <mergeCell ref="E247:H248"/>
    <mergeCell ref="I247:T248"/>
    <mergeCell ref="U248:X248"/>
    <mergeCell ref="Q236:AH236"/>
    <mergeCell ref="A235:P235"/>
    <mergeCell ref="Q235:AH235"/>
    <mergeCell ref="Z229:AF229"/>
    <mergeCell ref="AG229:AH229"/>
    <mergeCell ref="A230:H230"/>
    <mergeCell ref="I230:AH230"/>
    <mergeCell ref="A231:P231"/>
    <mergeCell ref="Q231:AH231"/>
    <mergeCell ref="H229:J229"/>
    <mergeCell ref="K229:M229"/>
    <mergeCell ref="N229:S229"/>
    <mergeCell ref="T229:X229"/>
    <mergeCell ref="A96:I96"/>
    <mergeCell ref="A97:O97"/>
    <mergeCell ref="T17:AF17"/>
    <mergeCell ref="T16:AF16"/>
    <mergeCell ref="AB26:AD26"/>
    <mergeCell ref="AE26:AH26"/>
    <mergeCell ref="Q26:AA26"/>
    <mergeCell ref="Q24:AH25"/>
    <mergeCell ref="Q23:AH23"/>
    <mergeCell ref="Q11:S22"/>
    <mergeCell ref="J96:K96"/>
    <mergeCell ref="L96:O96"/>
    <mergeCell ref="Q89:AA91"/>
    <mergeCell ref="AB89:AD91"/>
    <mergeCell ref="AE89:AH91"/>
    <mergeCell ref="AB95:AD95"/>
    <mergeCell ref="AE95:AH95"/>
    <mergeCell ref="AB92:AD94"/>
    <mergeCell ref="AE92:AH94"/>
    <mergeCell ref="Q95:AA95"/>
    <mergeCell ref="Q92:AA94"/>
    <mergeCell ref="B95:I95"/>
    <mergeCell ref="J95:K95"/>
    <mergeCell ref="Q86:AA88"/>
    <mergeCell ref="T14:AF15"/>
    <mergeCell ref="AG14:AG15"/>
    <mergeCell ref="AH14:AH15"/>
    <mergeCell ref="T20:AF22"/>
    <mergeCell ref="AG20:AG22"/>
    <mergeCell ref="AH20:AH22"/>
    <mergeCell ref="T19:AF19"/>
    <mergeCell ref="T18:AF18"/>
    <mergeCell ref="AE51:AH52"/>
    <mergeCell ref="AB51:AD52"/>
    <mergeCell ref="AB39:AD40"/>
    <mergeCell ref="AE39:AH40"/>
    <mergeCell ref="AE41:AH42"/>
    <mergeCell ref="S51:AA52"/>
    <mergeCell ref="AB47:AD48"/>
    <mergeCell ref="AE47:AH48"/>
    <mergeCell ref="AB43:AD44"/>
    <mergeCell ref="AE43:AH44"/>
    <mergeCell ref="AE27:AH27"/>
    <mergeCell ref="AE28:AH29"/>
    <mergeCell ref="AE30:AH31"/>
    <mergeCell ref="AE45:AH46"/>
    <mergeCell ref="AE34:AH35"/>
    <mergeCell ref="AE36:AH37"/>
  </mergeCells>
  <pageMargins left="0.27791666666666665" right="9.5833333333333326E-3" top="0.19685039370078741" bottom="0" header="0" footer="0"/>
  <pageSetup paperSize="9" scale="91" orientation="portrait" r:id="rId1"/>
  <headerFooter alignWithMargins="0"/>
  <rowBreaks count="1" manualBreakCount="1">
    <brk id="105" max="16383" man="1"/>
  </rowBreaks>
  <ignoredErrors>
    <ignoredError sqref="AH11:AH14 F225 E226:E2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Normal="100" workbookViewId="0">
      <selection activeCell="D1" sqref="D1"/>
    </sheetView>
  </sheetViews>
  <sheetFormatPr defaultRowHeight="15" x14ac:dyDescent="0.25"/>
  <cols>
    <col min="1" max="1" width="12.85546875" customWidth="1"/>
    <col min="2" max="2" width="7.85546875" style="1" customWidth="1"/>
    <col min="3" max="3" width="31.28515625" customWidth="1"/>
    <col min="4" max="4" width="19.7109375" customWidth="1"/>
  </cols>
  <sheetData>
    <row r="1" spans="1:8" ht="18.75" x14ac:dyDescent="0.3">
      <c r="A1" s="150">
        <v>2025</v>
      </c>
      <c r="B1" s="69"/>
      <c r="C1" s="124" t="s">
        <v>325</v>
      </c>
      <c r="D1" s="264">
        <f>Vkladani_dat!F3</f>
        <v>0</v>
      </c>
      <c r="E1" s="263"/>
    </row>
    <row r="2" spans="1:8" x14ac:dyDescent="0.25">
      <c r="A2" s="6"/>
      <c r="B2" s="125"/>
      <c r="C2" s="67" t="s">
        <v>309</v>
      </c>
      <c r="D2" s="262">
        <f>Vkladani_dat!F4</f>
        <v>0</v>
      </c>
      <c r="E2" s="263"/>
      <c r="H2" s="1"/>
    </row>
    <row r="3" spans="1:8" x14ac:dyDescent="0.25">
      <c r="A3" s="6"/>
      <c r="B3" s="125"/>
      <c r="C3" s="6" t="s">
        <v>160</v>
      </c>
      <c r="D3" s="123">
        <f>Vkladani_dat!F5</f>
        <v>0</v>
      </c>
    </row>
    <row r="4" spans="1:8" x14ac:dyDescent="0.25">
      <c r="A4" s="67"/>
      <c r="B4" s="69"/>
      <c r="C4" s="67" t="s">
        <v>165</v>
      </c>
      <c r="D4" s="75">
        <f>Vkladani_dat!F6</f>
        <v>0</v>
      </c>
    </row>
    <row r="5" spans="1:8" x14ac:dyDescent="0.25">
      <c r="A5" s="129"/>
      <c r="B5" s="70"/>
      <c r="C5" s="129" t="s">
        <v>166</v>
      </c>
      <c r="D5" s="75">
        <f>Vkladani_dat!F10</f>
        <v>0</v>
      </c>
    </row>
    <row r="6" spans="1:8" x14ac:dyDescent="0.25">
      <c r="A6" s="68" t="s">
        <v>327</v>
      </c>
      <c r="B6" s="119">
        <v>902</v>
      </c>
      <c r="C6" s="78" t="s">
        <v>326</v>
      </c>
      <c r="D6" s="75">
        <f>Vkladani_dat!G12</f>
        <v>0</v>
      </c>
    </row>
    <row r="7" spans="1:8" x14ac:dyDescent="0.25">
      <c r="A7" s="71"/>
      <c r="B7" s="120">
        <v>903</v>
      </c>
      <c r="C7" s="76" t="s">
        <v>311</v>
      </c>
      <c r="D7" s="75">
        <f>Vkladani_dat!G13</f>
        <v>0</v>
      </c>
    </row>
    <row r="8" spans="1:8" ht="18.75" x14ac:dyDescent="0.3">
      <c r="A8" s="72" t="s">
        <v>79</v>
      </c>
      <c r="B8" s="121">
        <v>101</v>
      </c>
      <c r="C8" s="79" t="s">
        <v>80</v>
      </c>
      <c r="D8" s="77">
        <f>Vkladani_dat!G18</f>
        <v>0</v>
      </c>
      <c r="F8" s="3"/>
    </row>
    <row r="9" spans="1:8" x14ac:dyDescent="0.25">
      <c r="A9" s="32"/>
      <c r="B9" s="122">
        <v>102</v>
      </c>
      <c r="C9" s="80" t="s">
        <v>81</v>
      </c>
      <c r="D9" s="77">
        <f>Vkladani_dat!G19</f>
        <v>0</v>
      </c>
    </row>
    <row r="10" spans="1:8" x14ac:dyDescent="0.25">
      <c r="A10" s="32"/>
      <c r="B10" s="122">
        <v>103</v>
      </c>
      <c r="C10" s="80" t="s">
        <v>82</v>
      </c>
      <c r="D10" s="77">
        <f>Vkladani_dat!G20</f>
        <v>0</v>
      </c>
    </row>
    <row r="11" spans="1:8" x14ac:dyDescent="0.25">
      <c r="A11" s="32"/>
      <c r="B11" s="122">
        <v>104</v>
      </c>
      <c r="C11" s="80" t="s">
        <v>83</v>
      </c>
      <c r="D11" s="77">
        <f>Vkladani_dat!G21</f>
        <v>0</v>
      </c>
    </row>
    <row r="12" spans="1:8" x14ac:dyDescent="0.25">
      <c r="A12" s="32"/>
      <c r="B12" s="122">
        <v>105</v>
      </c>
      <c r="C12" s="80" t="s">
        <v>547</v>
      </c>
      <c r="D12" s="77">
        <f>Vkladani_dat!G22</f>
        <v>0</v>
      </c>
    </row>
    <row r="13" spans="1:8" x14ac:dyDescent="0.25">
      <c r="A13" s="32"/>
      <c r="B13" s="122">
        <v>106</v>
      </c>
      <c r="C13" s="80" t="s">
        <v>84</v>
      </c>
      <c r="D13" s="77">
        <f>Vkladani_dat!G23</f>
        <v>0</v>
      </c>
    </row>
    <row r="14" spans="1:8" x14ac:dyDescent="0.25">
      <c r="A14" s="32"/>
      <c r="B14" s="122">
        <v>107</v>
      </c>
      <c r="C14" s="80" t="s">
        <v>85</v>
      </c>
      <c r="D14" s="77">
        <f>Vkladani_dat!G24</f>
        <v>0</v>
      </c>
    </row>
    <row r="15" spans="1:8" x14ac:dyDescent="0.25">
      <c r="A15" s="32"/>
      <c r="B15" s="122">
        <v>108</v>
      </c>
      <c r="C15" s="80" t="s">
        <v>86</v>
      </c>
      <c r="D15" s="77">
        <f>Vkladani_dat!G25</f>
        <v>0</v>
      </c>
    </row>
    <row r="16" spans="1:8" x14ac:dyDescent="0.25">
      <c r="A16" s="32"/>
      <c r="B16" s="122">
        <v>109</v>
      </c>
      <c r="C16" s="80" t="s">
        <v>87</v>
      </c>
      <c r="D16" s="77">
        <f>Vkladani_dat!G26</f>
        <v>0</v>
      </c>
    </row>
    <row r="17" spans="1:4" x14ac:dyDescent="0.25">
      <c r="A17" s="32"/>
      <c r="B17" s="122">
        <v>110</v>
      </c>
      <c r="C17" s="80" t="s">
        <v>88</v>
      </c>
      <c r="D17" s="77">
        <f>Vkladani_dat!G27</f>
        <v>0</v>
      </c>
    </row>
    <row r="18" spans="1:4" x14ac:dyDescent="0.25">
      <c r="A18" s="32"/>
      <c r="B18" s="122">
        <v>111</v>
      </c>
      <c r="C18" s="80" t="s">
        <v>89</v>
      </c>
      <c r="D18" s="77">
        <f>Vkladani_dat!G28</f>
        <v>0</v>
      </c>
    </row>
    <row r="19" spans="1:4" x14ac:dyDescent="0.25">
      <c r="A19" s="32"/>
      <c r="B19" s="122">
        <v>112</v>
      </c>
      <c r="C19" s="80" t="s">
        <v>90</v>
      </c>
      <c r="D19" s="77">
        <f>Vkladani_dat!G29</f>
        <v>0</v>
      </c>
    </row>
    <row r="20" spans="1:4" x14ac:dyDescent="0.25">
      <c r="A20" s="32"/>
      <c r="B20" s="122">
        <v>113</v>
      </c>
      <c r="C20" s="80" t="s">
        <v>91</v>
      </c>
      <c r="D20" s="77">
        <f>Vkladani_dat!G30</f>
        <v>0</v>
      </c>
    </row>
    <row r="21" spans="1:4" x14ac:dyDescent="0.25">
      <c r="A21" s="32"/>
      <c r="B21" s="122">
        <v>114</v>
      </c>
      <c r="C21" s="80" t="s">
        <v>41</v>
      </c>
      <c r="D21" s="77">
        <f>Vkladani_dat!G31</f>
        <v>0</v>
      </c>
    </row>
    <row r="22" spans="1:4" x14ac:dyDescent="0.25">
      <c r="A22" s="32"/>
      <c r="B22" s="122">
        <v>115</v>
      </c>
      <c r="C22" s="80" t="s">
        <v>42</v>
      </c>
      <c r="D22" s="77">
        <f>Vkladani_dat!G32</f>
        <v>0</v>
      </c>
    </row>
    <row r="23" spans="1:4" x14ac:dyDescent="0.25">
      <c r="A23" s="32"/>
      <c r="B23" s="122">
        <v>116</v>
      </c>
      <c r="C23" s="80" t="s">
        <v>92</v>
      </c>
      <c r="D23" s="77">
        <f>Vkladani_dat!G33</f>
        <v>0</v>
      </c>
    </row>
    <row r="24" spans="1:4" x14ac:dyDescent="0.25">
      <c r="A24" s="32"/>
      <c r="B24" s="122">
        <v>117</v>
      </c>
      <c r="C24" s="80" t="s">
        <v>43</v>
      </c>
      <c r="D24" s="77">
        <f>Vkladani_dat!G34</f>
        <v>0</v>
      </c>
    </row>
    <row r="25" spans="1:4" x14ac:dyDescent="0.25">
      <c r="A25" s="32" t="s">
        <v>2</v>
      </c>
      <c r="B25" s="122">
        <v>201</v>
      </c>
      <c r="C25" s="80" t="s">
        <v>93</v>
      </c>
      <c r="D25" s="77">
        <f>Vkladani_dat!G39</f>
        <v>0</v>
      </c>
    </row>
    <row r="26" spans="1:4" x14ac:dyDescent="0.25">
      <c r="A26" s="32"/>
      <c r="B26" s="122">
        <v>202</v>
      </c>
      <c r="C26" s="80" t="s">
        <v>570</v>
      </c>
      <c r="D26" s="77">
        <f>Vkladani_dat!G40</f>
        <v>0</v>
      </c>
    </row>
    <row r="27" spans="1:4" x14ac:dyDescent="0.25">
      <c r="A27" s="32"/>
      <c r="B27" s="122">
        <v>203</v>
      </c>
      <c r="C27" s="80" t="s">
        <v>571</v>
      </c>
      <c r="D27" s="77">
        <f>Vkladani_dat!G41</f>
        <v>0</v>
      </c>
    </row>
    <row r="28" spans="1:4" x14ac:dyDescent="0.25">
      <c r="A28" s="32"/>
      <c r="B28" s="122">
        <v>204</v>
      </c>
      <c r="C28" s="80" t="s">
        <v>573</v>
      </c>
      <c r="D28" s="77">
        <f>Vkladani_dat!G42</f>
        <v>0</v>
      </c>
    </row>
    <row r="29" spans="1:4" x14ac:dyDescent="0.25">
      <c r="A29" s="32"/>
      <c r="B29" s="122">
        <v>205</v>
      </c>
      <c r="C29" s="80" t="s">
        <v>94</v>
      </c>
      <c r="D29" s="77">
        <f>Vkladani_dat!G43</f>
        <v>0</v>
      </c>
    </row>
    <row r="30" spans="1:4" x14ac:dyDescent="0.25">
      <c r="A30" s="32"/>
      <c r="B30" s="122">
        <v>206</v>
      </c>
      <c r="C30" s="80" t="s">
        <v>548</v>
      </c>
      <c r="D30" s="77">
        <f>Vkladani_dat!G44</f>
        <v>0</v>
      </c>
    </row>
    <row r="31" spans="1:4" x14ac:dyDescent="0.25">
      <c r="A31" s="32"/>
      <c r="B31" s="122">
        <v>207</v>
      </c>
      <c r="C31" s="80" t="s">
        <v>549</v>
      </c>
      <c r="D31" s="77">
        <f>Vkladani_dat!G45</f>
        <v>0</v>
      </c>
    </row>
    <row r="32" spans="1:4" x14ac:dyDescent="0.25">
      <c r="A32" s="32"/>
      <c r="B32" s="122">
        <v>208</v>
      </c>
      <c r="C32" s="80" t="s">
        <v>550</v>
      </c>
      <c r="D32" s="77">
        <f>Vkladani_dat!G46</f>
        <v>0</v>
      </c>
    </row>
    <row r="33" spans="1:4" x14ac:dyDescent="0.25">
      <c r="A33" s="32"/>
      <c r="B33" s="122">
        <v>209</v>
      </c>
      <c r="C33" s="80" t="s">
        <v>572</v>
      </c>
      <c r="D33" s="77">
        <f>Vkladani_dat!G47</f>
        <v>0</v>
      </c>
    </row>
    <row r="34" spans="1:4" x14ac:dyDescent="0.25">
      <c r="A34" s="32" t="s">
        <v>95</v>
      </c>
      <c r="B34" s="122">
        <v>301</v>
      </c>
      <c r="C34" s="80" t="s">
        <v>377</v>
      </c>
      <c r="D34" s="77">
        <f>Vkladani_dat!G52</f>
        <v>0</v>
      </c>
    </row>
    <row r="35" spans="1:4" x14ac:dyDescent="0.25">
      <c r="A35" s="32"/>
      <c r="B35" s="122">
        <v>302</v>
      </c>
      <c r="C35" s="80" t="s">
        <v>574</v>
      </c>
      <c r="D35" s="77">
        <f>Vkladani_dat!G53</f>
        <v>0</v>
      </c>
    </row>
    <row r="36" spans="1:4" x14ac:dyDescent="0.25">
      <c r="A36" s="32"/>
      <c r="B36" s="122">
        <v>303</v>
      </c>
      <c r="C36" s="80" t="s">
        <v>96</v>
      </c>
      <c r="D36" s="77">
        <f>Vkladani_dat!G54</f>
        <v>0</v>
      </c>
    </row>
    <row r="37" spans="1:4" x14ac:dyDescent="0.25">
      <c r="A37" s="32"/>
      <c r="B37" s="122">
        <v>304</v>
      </c>
      <c r="C37" s="80" t="s">
        <v>97</v>
      </c>
      <c r="D37" s="77">
        <f>Vkladani_dat!G55</f>
        <v>0</v>
      </c>
    </row>
    <row r="38" spans="1:4" x14ac:dyDescent="0.25">
      <c r="A38" s="32"/>
      <c r="B38" s="122">
        <v>305</v>
      </c>
      <c r="C38" s="80" t="s">
        <v>98</v>
      </c>
      <c r="D38" s="77">
        <f>Vkladani_dat!G56</f>
        <v>0</v>
      </c>
    </row>
    <row r="39" spans="1:4" x14ac:dyDescent="0.25">
      <c r="A39" s="32"/>
      <c r="B39" s="122">
        <v>306</v>
      </c>
      <c r="C39" s="80" t="s">
        <v>99</v>
      </c>
      <c r="D39" s="77">
        <f>Vkladani_dat!G57</f>
        <v>0</v>
      </c>
    </row>
    <row r="40" spans="1:4" x14ac:dyDescent="0.25">
      <c r="A40" s="32"/>
      <c r="B40" s="122">
        <v>307</v>
      </c>
      <c r="C40" s="80" t="s">
        <v>100</v>
      </c>
      <c r="D40" s="77">
        <f>Vkladani_dat!G58</f>
        <v>0</v>
      </c>
    </row>
    <row r="41" spans="1:4" x14ac:dyDescent="0.25">
      <c r="A41" s="32"/>
      <c r="B41" s="122">
        <v>308</v>
      </c>
      <c r="C41" s="80" t="s">
        <v>547</v>
      </c>
      <c r="D41" s="77">
        <f>Vkladani_dat!G59</f>
        <v>0</v>
      </c>
    </row>
    <row r="42" spans="1:4" x14ac:dyDescent="0.25">
      <c r="A42" s="32"/>
      <c r="B42" s="122">
        <v>309</v>
      </c>
      <c r="C42" s="80" t="s">
        <v>84</v>
      </c>
      <c r="D42" s="77">
        <f>Vkladani_dat!G60</f>
        <v>0</v>
      </c>
    </row>
    <row r="43" spans="1:4" x14ac:dyDescent="0.25">
      <c r="A43" s="32"/>
      <c r="B43" s="122">
        <v>310</v>
      </c>
      <c r="C43" s="80" t="s">
        <v>85</v>
      </c>
      <c r="D43" s="77">
        <f>Vkladani_dat!G61</f>
        <v>0</v>
      </c>
    </row>
    <row r="44" spans="1:4" x14ac:dyDescent="0.25">
      <c r="A44" s="32"/>
      <c r="B44" s="122">
        <v>311</v>
      </c>
      <c r="C44" s="80" t="s">
        <v>86</v>
      </c>
      <c r="D44" s="77">
        <f>Vkladani_dat!G62</f>
        <v>0</v>
      </c>
    </row>
    <row r="45" spans="1:4" x14ac:dyDescent="0.25">
      <c r="A45" s="32"/>
      <c r="B45" s="122">
        <v>312</v>
      </c>
      <c r="C45" s="80" t="s">
        <v>87</v>
      </c>
      <c r="D45" s="77">
        <f>Vkladani_dat!G63</f>
        <v>0</v>
      </c>
    </row>
    <row r="46" spans="1:4" x14ac:dyDescent="0.25">
      <c r="A46" s="32"/>
      <c r="B46" s="122">
        <v>313</v>
      </c>
      <c r="C46" s="80" t="s">
        <v>88</v>
      </c>
      <c r="D46" s="77">
        <f>Vkladani_dat!G64</f>
        <v>0</v>
      </c>
    </row>
    <row r="47" spans="1:4" x14ac:dyDescent="0.25">
      <c r="A47" s="32"/>
      <c r="B47" s="122">
        <v>314</v>
      </c>
      <c r="C47" s="80" t="s">
        <v>89</v>
      </c>
      <c r="D47" s="77">
        <f>Vkladani_dat!G65</f>
        <v>0</v>
      </c>
    </row>
    <row r="48" spans="1:4" x14ac:dyDescent="0.25">
      <c r="A48" s="32"/>
      <c r="B48" s="122">
        <v>315</v>
      </c>
      <c r="C48" s="80" t="s">
        <v>90</v>
      </c>
      <c r="D48" s="77">
        <f>Vkladani_dat!G66</f>
        <v>0</v>
      </c>
    </row>
    <row r="49" spans="1:4" x14ac:dyDescent="0.25">
      <c r="A49" s="32"/>
      <c r="B49" s="122">
        <v>316</v>
      </c>
      <c r="C49" s="80" t="s">
        <v>91</v>
      </c>
      <c r="D49" s="77">
        <f>Vkladani_dat!G67</f>
        <v>0</v>
      </c>
    </row>
    <row r="50" spans="1:4" x14ac:dyDescent="0.25">
      <c r="A50" s="32"/>
      <c r="B50" s="122">
        <v>317</v>
      </c>
      <c r="C50" s="80" t="s">
        <v>46</v>
      </c>
      <c r="D50" s="77">
        <f>Vkladani_dat!G68</f>
        <v>0</v>
      </c>
    </row>
    <row r="51" spans="1:4" x14ac:dyDescent="0.25">
      <c r="A51" s="32" t="s">
        <v>101</v>
      </c>
      <c r="B51" s="122">
        <v>401</v>
      </c>
      <c r="C51" s="80" t="s">
        <v>551</v>
      </c>
      <c r="D51" s="77">
        <f>Vkladani_dat!G73</f>
        <v>0</v>
      </c>
    </row>
    <row r="52" spans="1:4" x14ac:dyDescent="0.25">
      <c r="A52" s="32"/>
      <c r="B52" s="122">
        <v>402</v>
      </c>
      <c r="C52" s="80" t="s">
        <v>552</v>
      </c>
      <c r="D52" s="77">
        <f>Vkladani_dat!G74</f>
        <v>0</v>
      </c>
    </row>
    <row r="53" spans="1:4" x14ac:dyDescent="0.25">
      <c r="A53" s="32"/>
      <c r="B53" s="122">
        <v>403</v>
      </c>
      <c r="C53" s="80" t="s">
        <v>102</v>
      </c>
      <c r="D53" s="77">
        <f>Vkladani_dat!G75</f>
        <v>0</v>
      </c>
    </row>
    <row r="54" spans="1:4" x14ac:dyDescent="0.25">
      <c r="A54" s="32"/>
      <c r="B54" s="122">
        <v>404</v>
      </c>
      <c r="C54" s="80" t="s">
        <v>103</v>
      </c>
      <c r="D54" s="77">
        <f>Vkladani_dat!G76</f>
        <v>0</v>
      </c>
    </row>
    <row r="55" spans="1:4" x14ac:dyDescent="0.25">
      <c r="A55" s="32"/>
      <c r="B55" s="122">
        <v>405</v>
      </c>
      <c r="C55" s="80" t="s">
        <v>553</v>
      </c>
      <c r="D55" s="77">
        <f>Vkladani_dat!G77</f>
        <v>0</v>
      </c>
    </row>
    <row r="56" spans="1:4" x14ac:dyDescent="0.25">
      <c r="A56" s="32"/>
      <c r="B56" s="122">
        <v>406</v>
      </c>
      <c r="C56" s="80" t="s">
        <v>104</v>
      </c>
      <c r="D56" s="77">
        <f>Vkladani_dat!G78</f>
        <v>0</v>
      </c>
    </row>
    <row r="57" spans="1:4" x14ac:dyDescent="0.25">
      <c r="A57" s="32"/>
      <c r="B57" s="122">
        <v>407</v>
      </c>
      <c r="C57" s="80" t="s">
        <v>105</v>
      </c>
      <c r="D57" s="77">
        <f>Vkladani_dat!G79</f>
        <v>0</v>
      </c>
    </row>
    <row r="58" spans="1:4" x14ac:dyDescent="0.25">
      <c r="A58" s="32"/>
      <c r="B58" s="122">
        <v>408</v>
      </c>
      <c r="C58" s="80" t="s">
        <v>106</v>
      </c>
      <c r="D58" s="77">
        <f>Vkladani_dat!G80</f>
        <v>0</v>
      </c>
    </row>
    <row r="59" spans="1:4" x14ac:dyDescent="0.25">
      <c r="A59" s="32"/>
      <c r="B59" s="122">
        <v>409</v>
      </c>
      <c r="C59" s="80" t="s">
        <v>554</v>
      </c>
      <c r="D59" s="77">
        <f>Vkladani_dat!G81</f>
        <v>0</v>
      </c>
    </row>
    <row r="60" spans="1:4" x14ac:dyDescent="0.25">
      <c r="A60" s="32"/>
      <c r="B60" s="122">
        <v>410</v>
      </c>
      <c r="C60" s="80" t="s">
        <v>107</v>
      </c>
      <c r="D60" s="77">
        <f>Vkladani_dat!G82</f>
        <v>0</v>
      </c>
    </row>
    <row r="61" spans="1:4" x14ac:dyDescent="0.25">
      <c r="A61" s="32"/>
      <c r="B61" s="122">
        <v>411</v>
      </c>
      <c r="C61" s="80" t="s">
        <v>555</v>
      </c>
      <c r="D61" s="77">
        <f>Vkladani_dat!G83</f>
        <v>0</v>
      </c>
    </row>
    <row r="62" spans="1:4" x14ac:dyDescent="0.25">
      <c r="A62" s="32"/>
      <c r="B62" s="122">
        <v>412</v>
      </c>
      <c r="C62" s="80" t="s">
        <v>556</v>
      </c>
      <c r="D62" s="77">
        <f>Vkladani_dat!G84</f>
        <v>0</v>
      </c>
    </row>
    <row r="63" spans="1:4" x14ac:dyDescent="0.25">
      <c r="A63" s="32"/>
      <c r="B63" s="122">
        <v>413</v>
      </c>
      <c r="C63" s="80" t="s">
        <v>108</v>
      </c>
      <c r="D63" s="77">
        <f>Vkladani_dat!G85</f>
        <v>0</v>
      </c>
    </row>
    <row r="64" spans="1:4" x14ac:dyDescent="0.25">
      <c r="A64" s="32"/>
      <c r="B64" s="122">
        <v>414</v>
      </c>
      <c r="C64" s="80" t="s">
        <v>109</v>
      </c>
      <c r="D64" s="77">
        <f>Vkladani_dat!G86</f>
        <v>0</v>
      </c>
    </row>
    <row r="65" spans="1:4" x14ac:dyDescent="0.25">
      <c r="A65" s="32"/>
      <c r="B65" s="122">
        <v>415</v>
      </c>
      <c r="C65" s="80" t="s">
        <v>110</v>
      </c>
      <c r="D65" s="77">
        <f>Vkladani_dat!G87</f>
        <v>0</v>
      </c>
    </row>
    <row r="66" spans="1:4" x14ac:dyDescent="0.25">
      <c r="A66" s="32"/>
      <c r="B66" s="122">
        <v>416</v>
      </c>
      <c r="C66" s="80" t="s">
        <v>109</v>
      </c>
      <c r="D66" s="77">
        <f>Vkladani_dat!G88</f>
        <v>0</v>
      </c>
    </row>
    <row r="67" spans="1:4" x14ac:dyDescent="0.25">
      <c r="A67" s="32"/>
      <c r="B67" s="122">
        <v>417</v>
      </c>
      <c r="C67" s="80" t="s">
        <v>111</v>
      </c>
      <c r="D67" s="77">
        <f>Vkladani_dat!G89</f>
        <v>0</v>
      </c>
    </row>
    <row r="68" spans="1:4" x14ac:dyDescent="0.25">
      <c r="A68" s="32"/>
      <c r="B68" s="122">
        <v>418</v>
      </c>
      <c r="C68" s="80" t="s">
        <v>112</v>
      </c>
      <c r="D68" s="77">
        <f>Vkladani_dat!G90</f>
        <v>0</v>
      </c>
    </row>
    <row r="69" spans="1:4" x14ac:dyDescent="0.25">
      <c r="A69" s="32"/>
      <c r="B69" s="122">
        <v>419</v>
      </c>
      <c r="C69" s="80" t="s">
        <v>0</v>
      </c>
      <c r="D69" s="77">
        <f>Vkladani_dat!G91</f>
        <v>0</v>
      </c>
    </row>
    <row r="70" spans="1:4" x14ac:dyDescent="0.25">
      <c r="A70" s="32"/>
      <c r="B70" s="122">
        <v>420</v>
      </c>
      <c r="C70" s="80" t="s">
        <v>113</v>
      </c>
      <c r="D70" s="77">
        <f>Vkladani_dat!G92</f>
        <v>0</v>
      </c>
    </row>
    <row r="71" spans="1:4" x14ac:dyDescent="0.25">
      <c r="A71" s="32"/>
      <c r="B71" s="122">
        <v>421</v>
      </c>
      <c r="C71" s="80" t="s">
        <v>1</v>
      </c>
      <c r="D71" s="77">
        <f>Vkladani_dat!G93</f>
        <v>0</v>
      </c>
    </row>
    <row r="72" spans="1:4" x14ac:dyDescent="0.25">
      <c r="A72" s="32"/>
      <c r="B72" s="122">
        <v>422</v>
      </c>
      <c r="C72" s="80" t="s">
        <v>114</v>
      </c>
      <c r="D72" s="77">
        <f>Vkladani_dat!G94</f>
        <v>0</v>
      </c>
    </row>
    <row r="73" spans="1:4" x14ac:dyDescent="0.25">
      <c r="A73" s="32"/>
      <c r="B73" s="122">
        <v>423</v>
      </c>
      <c r="C73" s="80" t="s">
        <v>47</v>
      </c>
      <c r="D73" s="268">
        <f>Vkladani_dat!G95</f>
        <v>0</v>
      </c>
    </row>
    <row r="74" spans="1:4" x14ac:dyDescent="0.25">
      <c r="A74" s="32" t="s">
        <v>115</v>
      </c>
      <c r="B74" s="122">
        <v>501</v>
      </c>
      <c r="C74" s="80" t="s">
        <v>48</v>
      </c>
      <c r="D74" s="77">
        <f>Vkladani_dat!G100</f>
        <v>0</v>
      </c>
    </row>
    <row r="75" spans="1:4" x14ac:dyDescent="0.25">
      <c r="A75" s="32"/>
      <c r="B75" s="122">
        <v>502</v>
      </c>
      <c r="C75" s="80" t="s">
        <v>49</v>
      </c>
      <c r="D75" s="77">
        <f>Vkladani_dat!G101</f>
        <v>0</v>
      </c>
    </row>
    <row r="76" spans="1:4" x14ac:dyDescent="0.25">
      <c r="A76" s="32"/>
      <c r="B76" s="122">
        <v>503</v>
      </c>
      <c r="C76" s="80" t="s">
        <v>116</v>
      </c>
      <c r="D76" s="77">
        <f>Vkladani_dat!G102</f>
        <v>0</v>
      </c>
    </row>
    <row r="77" spans="1:4" x14ac:dyDescent="0.25">
      <c r="A77" s="32"/>
      <c r="B77" s="122">
        <v>504</v>
      </c>
      <c r="C77" s="80" t="s">
        <v>557</v>
      </c>
      <c r="D77" s="77">
        <f>Vkladani_dat!G103</f>
        <v>0</v>
      </c>
    </row>
    <row r="78" spans="1:4" x14ac:dyDescent="0.25">
      <c r="A78" s="32"/>
      <c r="B78" s="122">
        <v>505</v>
      </c>
      <c r="C78" s="80" t="s">
        <v>117</v>
      </c>
      <c r="D78" s="77">
        <f>Vkladani_dat!G104</f>
        <v>0</v>
      </c>
    </row>
    <row r="79" spans="1:4" x14ac:dyDescent="0.25">
      <c r="A79" s="32"/>
      <c r="B79" s="122">
        <v>506</v>
      </c>
      <c r="C79" s="80" t="s">
        <v>118</v>
      </c>
      <c r="D79" s="77">
        <f>Vkladani_dat!G105</f>
        <v>0</v>
      </c>
    </row>
    <row r="80" spans="1:4" x14ac:dyDescent="0.25">
      <c r="A80" s="32"/>
      <c r="B80" s="122">
        <v>507</v>
      </c>
      <c r="C80" s="80" t="s">
        <v>558</v>
      </c>
      <c r="D80" s="77">
        <f>Vkladani_dat!G106</f>
        <v>0</v>
      </c>
    </row>
    <row r="81" spans="1:4" x14ac:dyDescent="0.25">
      <c r="A81" s="32"/>
      <c r="B81" s="122">
        <v>508</v>
      </c>
      <c r="C81" s="80" t="s">
        <v>119</v>
      </c>
      <c r="D81" s="77">
        <f>Vkladani_dat!G107</f>
        <v>0</v>
      </c>
    </row>
    <row r="82" spans="1:4" x14ac:dyDescent="0.25">
      <c r="A82" s="32"/>
      <c r="B82" s="122">
        <v>509</v>
      </c>
      <c r="C82" s="80" t="s">
        <v>559</v>
      </c>
      <c r="D82" s="77">
        <f>Vkladani_dat!G108</f>
        <v>0</v>
      </c>
    </row>
    <row r="83" spans="1:4" x14ac:dyDescent="0.25">
      <c r="A83" s="32"/>
      <c r="B83" s="122">
        <v>510</v>
      </c>
      <c r="C83" s="80" t="s">
        <v>560</v>
      </c>
      <c r="D83" s="77">
        <f>Vkladani_dat!G109</f>
        <v>0</v>
      </c>
    </row>
    <row r="84" spans="1:4" x14ac:dyDescent="0.25">
      <c r="A84" s="32"/>
      <c r="B84" s="122">
        <v>511</v>
      </c>
      <c r="C84" s="80" t="s">
        <v>561</v>
      </c>
      <c r="D84" s="77">
        <f>Vkladani_dat!G110</f>
        <v>0</v>
      </c>
    </row>
    <row r="85" spans="1:4" x14ac:dyDescent="0.25">
      <c r="A85" s="32"/>
      <c r="B85" s="122">
        <v>512</v>
      </c>
      <c r="C85" s="80" t="s">
        <v>120</v>
      </c>
      <c r="D85" s="77">
        <f>Vkladani_dat!G111</f>
        <v>0</v>
      </c>
    </row>
    <row r="86" spans="1:4" x14ac:dyDescent="0.25">
      <c r="A86" s="32"/>
      <c r="B86" s="122">
        <v>513</v>
      </c>
      <c r="C86" s="80" t="s">
        <v>121</v>
      </c>
      <c r="D86" s="77">
        <f>Vkladani_dat!G112</f>
        <v>0</v>
      </c>
    </row>
    <row r="87" spans="1:4" x14ac:dyDescent="0.25">
      <c r="A87" s="32" t="s">
        <v>122</v>
      </c>
      <c r="B87" s="122">
        <v>601</v>
      </c>
      <c r="C87" s="80" t="s">
        <v>562</v>
      </c>
      <c r="D87" s="74">
        <f>Vkladani_dat!G117</f>
        <v>0</v>
      </c>
    </row>
    <row r="88" spans="1:4" x14ac:dyDescent="0.25">
      <c r="A88" s="6"/>
      <c r="B88" s="122">
        <v>602</v>
      </c>
      <c r="C88" s="80" t="s">
        <v>563</v>
      </c>
      <c r="D88" s="267">
        <f>Vkladani_dat!G118</f>
        <v>0</v>
      </c>
    </row>
    <row r="89" spans="1:4" x14ac:dyDescent="0.25">
      <c r="A89" s="32"/>
      <c r="B89" s="122">
        <v>603</v>
      </c>
      <c r="C89" s="80" t="s">
        <v>50</v>
      </c>
      <c r="D89" s="267">
        <f>Vkladani_dat!G119</f>
        <v>0</v>
      </c>
    </row>
    <row r="90" spans="1:4" x14ac:dyDescent="0.25">
      <c r="A90" s="32"/>
      <c r="B90" s="122">
        <v>604</v>
      </c>
      <c r="C90" s="80" t="s">
        <v>51</v>
      </c>
      <c r="D90" s="267">
        <f>Vkladani_dat!G120</f>
        <v>0</v>
      </c>
    </row>
    <row r="91" spans="1:4" x14ac:dyDescent="0.25">
      <c r="A91" s="32"/>
      <c r="B91" s="122">
        <v>605</v>
      </c>
      <c r="C91" s="80" t="s">
        <v>52</v>
      </c>
      <c r="D91" s="267">
        <f>Vkladani_dat!G121</f>
        <v>0</v>
      </c>
    </row>
    <row r="92" spans="1:4" x14ac:dyDescent="0.25">
      <c r="A92" s="32"/>
      <c r="B92" s="122">
        <v>606</v>
      </c>
      <c r="C92" s="80" t="s">
        <v>53</v>
      </c>
      <c r="D92" s="267">
        <f>Vkladani_dat!G122</f>
        <v>0</v>
      </c>
    </row>
    <row r="93" spans="1:4" x14ac:dyDescent="0.25">
      <c r="A93" s="32"/>
      <c r="B93" s="122">
        <v>607</v>
      </c>
      <c r="C93" s="80" t="s">
        <v>54</v>
      </c>
      <c r="D93" s="267">
        <f>Vkladani_dat!G123</f>
        <v>0</v>
      </c>
    </row>
    <row r="94" spans="1:4" x14ac:dyDescent="0.25">
      <c r="A94" s="32"/>
      <c r="B94" s="122">
        <v>608</v>
      </c>
      <c r="C94" s="80" t="s">
        <v>55</v>
      </c>
      <c r="D94" s="267">
        <f>Vkladani_dat!G124</f>
        <v>0</v>
      </c>
    </row>
    <row r="95" spans="1:4" x14ac:dyDescent="0.25">
      <c r="A95" s="32"/>
      <c r="B95" s="122">
        <v>609</v>
      </c>
      <c r="C95" s="80" t="s">
        <v>56</v>
      </c>
      <c r="D95" s="267">
        <f>Vkladani_dat!G125</f>
        <v>0</v>
      </c>
    </row>
    <row r="96" spans="1:4" x14ac:dyDescent="0.25">
      <c r="A96" s="32"/>
      <c r="B96" s="122">
        <v>610</v>
      </c>
      <c r="C96" s="80" t="s">
        <v>564</v>
      </c>
      <c r="D96" s="75">
        <f>Vkladani_dat!G126</f>
        <v>0</v>
      </c>
    </row>
    <row r="97" spans="1:4" x14ac:dyDescent="0.25">
      <c r="A97" s="32"/>
      <c r="B97" s="122">
        <v>611</v>
      </c>
      <c r="C97" s="80" t="s">
        <v>565</v>
      </c>
      <c r="D97" s="75">
        <f>Vkladani_dat!G127</f>
        <v>0</v>
      </c>
    </row>
    <row r="98" spans="1:4" x14ac:dyDescent="0.25">
      <c r="A98" s="32"/>
      <c r="B98" s="122">
        <v>612</v>
      </c>
      <c r="C98" s="80" t="s">
        <v>566</v>
      </c>
      <c r="D98" s="75">
        <f>Vkladani_dat!G128</f>
        <v>0</v>
      </c>
    </row>
    <row r="99" spans="1:4" x14ac:dyDescent="0.25">
      <c r="A99" s="32"/>
      <c r="B99" s="122">
        <v>613</v>
      </c>
      <c r="C99" s="80" t="s">
        <v>567</v>
      </c>
      <c r="D99" s="75">
        <f>Vkladani_dat!G129</f>
        <v>0</v>
      </c>
    </row>
    <row r="100" spans="1:4" x14ac:dyDescent="0.25">
      <c r="A100" s="32"/>
      <c r="B100" s="122">
        <v>614</v>
      </c>
      <c r="C100" s="80" t="s">
        <v>575</v>
      </c>
      <c r="D100" s="77">
        <f>Vkladani_dat!G130</f>
        <v>0</v>
      </c>
    </row>
    <row r="101" spans="1:4" x14ac:dyDescent="0.25">
      <c r="A101" s="32"/>
      <c r="B101" s="122">
        <v>615</v>
      </c>
      <c r="C101" s="80" t="s">
        <v>576</v>
      </c>
      <c r="D101" s="77">
        <f>Vkladani_dat!G131</f>
        <v>0</v>
      </c>
    </row>
    <row r="102" spans="1:4" x14ac:dyDescent="0.25">
      <c r="A102" s="32" t="s">
        <v>123</v>
      </c>
      <c r="B102" s="122">
        <v>701</v>
      </c>
      <c r="C102" s="80" t="s">
        <v>124</v>
      </c>
      <c r="D102" s="77">
        <f>Vkladani_dat!G136</f>
        <v>0</v>
      </c>
    </row>
    <row r="103" spans="1:4" x14ac:dyDescent="0.25">
      <c r="A103" s="32"/>
      <c r="B103" s="122">
        <v>702</v>
      </c>
      <c r="C103" s="80" t="s">
        <v>125</v>
      </c>
      <c r="D103" s="77">
        <f>Vkladani_dat!G137</f>
        <v>0</v>
      </c>
    </row>
    <row r="104" spans="1:4" x14ac:dyDescent="0.25">
      <c r="A104" s="32"/>
      <c r="B104" s="122">
        <v>703</v>
      </c>
      <c r="C104" s="80" t="s">
        <v>126</v>
      </c>
      <c r="D104" s="77">
        <f>Vkladani_dat!G138</f>
        <v>0</v>
      </c>
    </row>
    <row r="105" spans="1:4" x14ac:dyDescent="0.25">
      <c r="A105" s="32"/>
      <c r="B105" s="122">
        <v>704</v>
      </c>
      <c r="C105" s="80" t="s">
        <v>127</v>
      </c>
      <c r="D105" s="77">
        <f>Vkladani_dat!G139</f>
        <v>0</v>
      </c>
    </row>
    <row r="106" spans="1:4" x14ac:dyDescent="0.25">
      <c r="A106" s="32"/>
      <c r="B106" s="122">
        <v>705</v>
      </c>
      <c r="C106" s="80" t="s">
        <v>128</v>
      </c>
      <c r="D106" s="77">
        <f>Vkladani_dat!G140</f>
        <v>0</v>
      </c>
    </row>
    <row r="107" spans="1:4" x14ac:dyDescent="0.25">
      <c r="A107" s="32"/>
      <c r="B107" s="122">
        <v>706</v>
      </c>
      <c r="C107" s="80" t="s">
        <v>129</v>
      </c>
      <c r="D107" s="77">
        <f>Vkladani_dat!G141</f>
        <v>0</v>
      </c>
    </row>
    <row r="108" spans="1:4" x14ac:dyDescent="0.25">
      <c r="A108" s="32"/>
      <c r="B108" s="122">
        <v>707</v>
      </c>
      <c r="C108" s="80" t="s">
        <v>130</v>
      </c>
      <c r="D108" s="77">
        <f>Vkladani_dat!G142</f>
        <v>0</v>
      </c>
    </row>
    <row r="109" spans="1:4" x14ac:dyDescent="0.25">
      <c r="A109" s="32"/>
      <c r="B109" s="122">
        <v>708</v>
      </c>
      <c r="C109" s="80" t="s">
        <v>131</v>
      </c>
      <c r="D109" s="77">
        <f>Vkladani_dat!G143</f>
        <v>0</v>
      </c>
    </row>
    <row r="110" spans="1:4" x14ac:dyDescent="0.25">
      <c r="A110" s="32"/>
      <c r="B110" s="122">
        <v>709</v>
      </c>
      <c r="C110" s="80" t="s">
        <v>132</v>
      </c>
      <c r="D110" s="77">
        <f>Vkladani_dat!G144</f>
        <v>0</v>
      </c>
    </row>
    <row r="111" spans="1:4" x14ac:dyDescent="0.25">
      <c r="A111" s="32"/>
      <c r="B111" s="122">
        <v>710</v>
      </c>
      <c r="C111" s="80" t="s">
        <v>57</v>
      </c>
      <c r="D111" s="77">
        <f>Vkladani_dat!G145</f>
        <v>0</v>
      </c>
    </row>
    <row r="112" spans="1:4" x14ac:dyDescent="0.25">
      <c r="A112" s="32"/>
      <c r="B112" s="122">
        <v>711</v>
      </c>
      <c r="C112" s="80" t="s">
        <v>133</v>
      </c>
      <c r="D112" s="77">
        <f>Vkladani_dat!G146</f>
        <v>0</v>
      </c>
    </row>
    <row r="113" spans="1:4" x14ac:dyDescent="0.25">
      <c r="A113" s="32"/>
      <c r="B113" s="122">
        <v>712</v>
      </c>
      <c r="C113" s="80" t="s">
        <v>134</v>
      </c>
      <c r="D113" s="77">
        <f>Vkladani_dat!G147</f>
        <v>0</v>
      </c>
    </row>
    <row r="114" spans="1:4" x14ac:dyDescent="0.25">
      <c r="A114" s="32"/>
      <c r="B114" s="122">
        <v>713</v>
      </c>
      <c r="C114" s="80" t="s">
        <v>135</v>
      </c>
      <c r="D114" s="77">
        <f>Vkladani_dat!G148</f>
        <v>0</v>
      </c>
    </row>
    <row r="115" spans="1:4" x14ac:dyDescent="0.25">
      <c r="A115" s="32"/>
      <c r="B115" s="122">
        <v>714</v>
      </c>
      <c r="C115" s="80" t="s">
        <v>136</v>
      </c>
      <c r="D115" s="77">
        <f>Vkladani_dat!G149</f>
        <v>0</v>
      </c>
    </row>
    <row r="116" spans="1:4" x14ac:dyDescent="0.25">
      <c r="A116" s="32"/>
      <c r="B116" s="122">
        <v>715</v>
      </c>
      <c r="C116" s="80" t="s">
        <v>137</v>
      </c>
      <c r="D116" s="77">
        <f>Vkladani_dat!G150</f>
        <v>0</v>
      </c>
    </row>
    <row r="117" spans="1:4" x14ac:dyDescent="0.25">
      <c r="A117" s="32"/>
      <c r="B117" s="122">
        <v>716</v>
      </c>
      <c r="C117" s="80" t="s">
        <v>138</v>
      </c>
      <c r="D117" s="77">
        <f>Vkladani_dat!G151</f>
        <v>0</v>
      </c>
    </row>
    <row r="118" spans="1:4" x14ac:dyDescent="0.25">
      <c r="A118" s="32"/>
      <c r="B118" s="122">
        <v>717</v>
      </c>
      <c r="C118" s="80" t="s">
        <v>131</v>
      </c>
      <c r="D118" s="77">
        <f>Vkladani_dat!G152</f>
        <v>0</v>
      </c>
    </row>
    <row r="119" spans="1:4" x14ac:dyDescent="0.25">
      <c r="A119" s="32"/>
      <c r="B119" s="122">
        <v>718</v>
      </c>
      <c r="C119" s="80" t="s">
        <v>139</v>
      </c>
      <c r="D119" s="77">
        <f>Vkladani_dat!G153</f>
        <v>0</v>
      </c>
    </row>
    <row r="120" spans="1:4" x14ac:dyDescent="0.25">
      <c r="A120" s="32" t="s">
        <v>140</v>
      </c>
      <c r="B120" s="122">
        <v>801</v>
      </c>
      <c r="C120" s="80" t="s">
        <v>141</v>
      </c>
      <c r="D120" s="77">
        <f>Vkladani_dat!G158</f>
        <v>0</v>
      </c>
    </row>
    <row r="121" spans="1:4" x14ac:dyDescent="0.25">
      <c r="A121" s="32"/>
      <c r="B121" s="122">
        <v>802</v>
      </c>
      <c r="C121" s="80" t="s">
        <v>142</v>
      </c>
      <c r="D121" s="77">
        <f>Vkladani_dat!G159</f>
        <v>0</v>
      </c>
    </row>
    <row r="122" spans="1:4" x14ac:dyDescent="0.25">
      <c r="A122" s="32"/>
      <c r="B122" s="122">
        <v>803</v>
      </c>
      <c r="C122" s="80" t="s">
        <v>3</v>
      </c>
      <c r="D122" s="77">
        <f>Vkladani_dat!G160</f>
        <v>0</v>
      </c>
    </row>
    <row r="123" spans="1:4" x14ac:dyDescent="0.25">
      <c r="A123" s="32"/>
      <c r="B123" s="122">
        <v>804</v>
      </c>
      <c r="C123" s="80" t="s">
        <v>143</v>
      </c>
      <c r="D123" s="77">
        <f>Vkladani_dat!G161</f>
        <v>0</v>
      </c>
    </row>
    <row r="124" spans="1:4" x14ac:dyDescent="0.25">
      <c r="A124" s="32"/>
      <c r="B124" s="122">
        <v>805</v>
      </c>
      <c r="C124" s="80" t="s">
        <v>144</v>
      </c>
      <c r="D124" s="77">
        <f>Vkladani_dat!G162</f>
        <v>0</v>
      </c>
    </row>
    <row r="125" spans="1:4" x14ac:dyDescent="0.25">
      <c r="A125" s="32"/>
      <c r="B125" s="122">
        <v>806</v>
      </c>
      <c r="C125" s="80" t="s">
        <v>145</v>
      </c>
      <c r="D125" s="77">
        <f>Vkladani_dat!G163</f>
        <v>0</v>
      </c>
    </row>
    <row r="126" spans="1:4" x14ac:dyDescent="0.25">
      <c r="A126" s="32"/>
      <c r="B126" s="122">
        <v>807</v>
      </c>
      <c r="C126" s="80" t="s">
        <v>146</v>
      </c>
      <c r="D126" s="77">
        <f>Vkladani_dat!G164</f>
        <v>0</v>
      </c>
    </row>
    <row r="127" spans="1:4" x14ac:dyDescent="0.25">
      <c r="A127" s="32"/>
      <c r="B127" s="122">
        <v>808</v>
      </c>
      <c r="C127" s="80" t="s">
        <v>147</v>
      </c>
      <c r="D127" s="77">
        <f>Vkladani_dat!G165</f>
        <v>0</v>
      </c>
    </row>
    <row r="128" spans="1:4" x14ac:dyDescent="0.25">
      <c r="A128" s="32"/>
      <c r="B128" s="122">
        <v>809</v>
      </c>
      <c r="C128" s="80" t="s">
        <v>148</v>
      </c>
      <c r="D128" s="77">
        <f>Vkladani_dat!G166</f>
        <v>0</v>
      </c>
    </row>
    <row r="129" spans="1:4" x14ac:dyDescent="0.25">
      <c r="A129" s="32"/>
      <c r="B129" s="122">
        <v>810</v>
      </c>
      <c r="C129" s="80" t="s">
        <v>149</v>
      </c>
      <c r="D129" s="77">
        <f>Vkladani_dat!G167</f>
        <v>0</v>
      </c>
    </row>
    <row r="130" spans="1:4" x14ac:dyDescent="0.25">
      <c r="A130" s="32"/>
      <c r="B130" s="122">
        <v>811</v>
      </c>
      <c r="C130" s="80" t="s">
        <v>150</v>
      </c>
      <c r="D130" s="77">
        <f>Vkladani_dat!G168</f>
        <v>0</v>
      </c>
    </row>
    <row r="131" spans="1:4" x14ac:dyDescent="0.25">
      <c r="A131" s="32"/>
      <c r="B131" s="122">
        <v>812</v>
      </c>
      <c r="C131" s="80" t="s">
        <v>151</v>
      </c>
      <c r="D131" s="77">
        <f>Vkladani_dat!G169</f>
        <v>0</v>
      </c>
    </row>
    <row r="132" spans="1:4" x14ac:dyDescent="0.25">
      <c r="A132" s="32"/>
      <c r="B132" s="122">
        <v>813</v>
      </c>
      <c r="C132" s="80" t="s">
        <v>152</v>
      </c>
      <c r="D132" s="77">
        <f>Vkladani_dat!G170</f>
        <v>0</v>
      </c>
    </row>
    <row r="133" spans="1:4" x14ac:dyDescent="0.25">
      <c r="A133" s="32"/>
      <c r="B133" s="122">
        <v>814</v>
      </c>
      <c r="C133" s="80" t="s">
        <v>58</v>
      </c>
      <c r="D133" s="77">
        <f>Vkladani_dat!G171</f>
        <v>0</v>
      </c>
    </row>
    <row r="134" spans="1:4" x14ac:dyDescent="0.25">
      <c r="A134" s="32"/>
      <c r="B134" s="122">
        <v>815</v>
      </c>
      <c r="C134" s="80" t="s">
        <v>153</v>
      </c>
      <c r="D134" s="77">
        <f>Vkladani_dat!G172</f>
        <v>0</v>
      </c>
    </row>
    <row r="135" spans="1:4" x14ac:dyDescent="0.25">
      <c r="A135" s="32"/>
      <c r="B135" s="122">
        <v>816</v>
      </c>
      <c r="C135" s="80" t="s">
        <v>154</v>
      </c>
      <c r="D135" s="77">
        <f>Vkladani_dat!G173</f>
        <v>0</v>
      </c>
    </row>
    <row r="136" spans="1:4" x14ac:dyDescent="0.25">
      <c r="A136" s="32"/>
      <c r="B136" s="122">
        <v>817</v>
      </c>
      <c r="C136" s="80" t="s">
        <v>59</v>
      </c>
      <c r="D136" s="77">
        <f>Vkladani_dat!G174</f>
        <v>0</v>
      </c>
    </row>
    <row r="137" spans="1:4" x14ac:dyDescent="0.25">
      <c r="A137" s="32"/>
      <c r="B137" s="122">
        <v>818</v>
      </c>
      <c r="C137" s="80" t="s">
        <v>155</v>
      </c>
      <c r="D137" s="77">
        <f>Vkladani_dat!G175</f>
        <v>0</v>
      </c>
    </row>
    <row r="138" spans="1:4" x14ac:dyDescent="0.25">
      <c r="A138" s="32"/>
      <c r="B138" s="122">
        <v>819</v>
      </c>
      <c r="C138" s="80" t="s">
        <v>156</v>
      </c>
      <c r="D138" s="77">
        <f>Vkladani_dat!G176</f>
        <v>0</v>
      </c>
    </row>
  </sheetData>
  <sheetProtection password="D024" sheet="1" objects="1" scenarios="1"/>
  <printOptions gridLines="1"/>
  <pageMargins left="0.31496062992125984" right="0.31496062992125984" top="0.78740157480314965" bottom="0.39370078740157483" header="0.11811023622047245" footer="0.11811023622047245"/>
  <pageSetup paperSize="9" scale="92" orientation="portrait" r:id="rId1"/>
  <rowBreaks count="2" manualBreakCount="2">
    <brk id="50" max="16383" man="1"/>
    <brk id="1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zoomScale="110" zoomScaleNormal="110" workbookViewId="0">
      <selection activeCell="C1" sqref="C1"/>
    </sheetView>
  </sheetViews>
  <sheetFormatPr defaultRowHeight="15" x14ac:dyDescent="0.25"/>
  <cols>
    <col min="1" max="1" width="10" customWidth="1"/>
    <col min="2" max="2" width="27.5703125" style="159" customWidth="1"/>
    <col min="3" max="3" width="133.7109375" style="179" customWidth="1"/>
  </cols>
  <sheetData>
    <row r="1" spans="1:3" x14ac:dyDescent="0.25">
      <c r="A1" s="274"/>
      <c r="B1" s="276"/>
      <c r="C1" s="204"/>
    </row>
    <row r="2" spans="1:3" ht="18" x14ac:dyDescent="0.25">
      <c r="A2" s="160" t="s">
        <v>593</v>
      </c>
      <c r="B2" s="161"/>
      <c r="C2" s="178"/>
    </row>
    <row r="3" spans="1:3" x14ac:dyDescent="0.25">
      <c r="A3" s="274"/>
      <c r="B3" s="1237" t="s">
        <v>1153</v>
      </c>
      <c r="C3" s="446"/>
    </row>
    <row r="4" spans="1:3" x14ac:dyDescent="0.25">
      <c r="A4" s="205"/>
      <c r="B4" s="276"/>
      <c r="C4" s="206"/>
    </row>
    <row r="5" spans="1:3" ht="19.5" customHeight="1" x14ac:dyDescent="0.25">
      <c r="A5" s="207" t="s">
        <v>596</v>
      </c>
      <c r="B5" s="208" t="s">
        <v>597</v>
      </c>
      <c r="C5" s="209" t="s">
        <v>868</v>
      </c>
    </row>
    <row r="6" spans="1:3" ht="63.75" customHeight="1" x14ac:dyDescent="0.25">
      <c r="A6" s="210" t="s">
        <v>598</v>
      </c>
      <c r="B6" s="211" t="s">
        <v>599</v>
      </c>
      <c r="C6" s="212" t="s">
        <v>869</v>
      </c>
    </row>
    <row r="7" spans="1:3" ht="17.25" customHeight="1" x14ac:dyDescent="0.25">
      <c r="A7" s="205"/>
      <c r="B7" s="213"/>
      <c r="C7" s="214" t="s">
        <v>867</v>
      </c>
    </row>
    <row r="8" spans="1:3" ht="18" customHeight="1" x14ac:dyDescent="0.25">
      <c r="A8" s="215"/>
      <c r="B8" s="216"/>
      <c r="C8" s="217" t="s">
        <v>866</v>
      </c>
    </row>
    <row r="9" spans="1:3" ht="20.25" customHeight="1" x14ac:dyDescent="0.25">
      <c r="A9" s="207" t="s">
        <v>600</v>
      </c>
      <c r="B9" s="208" t="s">
        <v>601</v>
      </c>
      <c r="C9" s="218" t="s">
        <v>602</v>
      </c>
    </row>
    <row r="10" spans="1:3" ht="20.25" customHeight="1" x14ac:dyDescent="0.25">
      <c r="A10" s="207" t="s">
        <v>603</v>
      </c>
      <c r="B10" s="208" t="s">
        <v>604</v>
      </c>
      <c r="C10" s="218" t="s">
        <v>605</v>
      </c>
    </row>
    <row r="11" spans="1:3" ht="20.25" customHeight="1" x14ac:dyDescent="0.25">
      <c r="A11" s="207" t="s">
        <v>606</v>
      </c>
      <c r="B11" s="208" t="s">
        <v>607</v>
      </c>
      <c r="C11" s="218" t="s">
        <v>874</v>
      </c>
    </row>
    <row r="12" spans="1:3" ht="20.25" customHeight="1" x14ac:dyDescent="0.25">
      <c r="A12" s="207" t="s">
        <v>608</v>
      </c>
      <c r="B12" s="208" t="s">
        <v>609</v>
      </c>
      <c r="C12" s="218" t="s">
        <v>610</v>
      </c>
    </row>
    <row r="13" spans="1:3" ht="20.25" customHeight="1" x14ac:dyDescent="0.25">
      <c r="A13" s="207" t="s">
        <v>611</v>
      </c>
      <c r="B13" s="208" t="s">
        <v>612</v>
      </c>
      <c r="C13" s="218" t="s">
        <v>613</v>
      </c>
    </row>
    <row r="14" spans="1:3" ht="45" x14ac:dyDescent="0.25">
      <c r="A14" s="207" t="s">
        <v>614</v>
      </c>
      <c r="B14" s="208" t="s">
        <v>615</v>
      </c>
      <c r="C14" s="218" t="s">
        <v>870</v>
      </c>
    </row>
    <row r="15" spans="1:3" ht="30" x14ac:dyDescent="0.25">
      <c r="A15" s="207" t="s">
        <v>616</v>
      </c>
      <c r="B15" s="208" t="s">
        <v>617</v>
      </c>
      <c r="C15" s="218" t="s">
        <v>871</v>
      </c>
    </row>
    <row r="16" spans="1:3" ht="30" x14ac:dyDescent="0.25">
      <c r="A16" s="207" t="s">
        <v>618</v>
      </c>
      <c r="B16" s="208" t="s">
        <v>619</v>
      </c>
      <c r="C16" s="218" t="s">
        <v>872</v>
      </c>
    </row>
    <row r="17" spans="1:3" ht="30" x14ac:dyDescent="0.25">
      <c r="A17" s="207" t="s">
        <v>620</v>
      </c>
      <c r="B17" s="208" t="s">
        <v>621</v>
      </c>
      <c r="C17" s="218" t="s">
        <v>622</v>
      </c>
    </row>
    <row r="18" spans="1:3" ht="30" x14ac:dyDescent="0.25">
      <c r="A18" s="207" t="s">
        <v>623</v>
      </c>
      <c r="B18" s="208" t="s">
        <v>624</v>
      </c>
      <c r="C18" s="218" t="s">
        <v>873</v>
      </c>
    </row>
    <row r="19" spans="1:3" ht="30" x14ac:dyDescent="0.25">
      <c r="A19" s="207" t="s">
        <v>625</v>
      </c>
      <c r="B19" s="208" t="s">
        <v>626</v>
      </c>
      <c r="C19" s="218" t="s">
        <v>627</v>
      </c>
    </row>
    <row r="20" spans="1:3" ht="30" x14ac:dyDescent="0.25">
      <c r="A20" s="207" t="s">
        <v>628</v>
      </c>
      <c r="B20" s="208" t="s">
        <v>629</v>
      </c>
      <c r="C20" s="218" t="s">
        <v>879</v>
      </c>
    </row>
    <row r="21" spans="1:3" ht="36" customHeight="1" x14ac:dyDescent="0.25">
      <c r="A21" s="207" t="s">
        <v>630</v>
      </c>
      <c r="B21" s="208" t="s">
        <v>631</v>
      </c>
      <c r="C21" s="218" t="s">
        <v>632</v>
      </c>
    </row>
    <row r="22" spans="1:3" ht="30" x14ac:dyDescent="0.25">
      <c r="A22" s="210" t="s">
        <v>633</v>
      </c>
      <c r="B22" s="211" t="s">
        <v>634</v>
      </c>
      <c r="C22" s="219" t="s">
        <v>875</v>
      </c>
    </row>
    <row r="23" spans="1:3" ht="19.5" customHeight="1" x14ac:dyDescent="0.25">
      <c r="A23" s="275"/>
      <c r="B23" s="220"/>
      <c r="C23" s="221" t="s">
        <v>1154</v>
      </c>
    </row>
    <row r="24" spans="1:3" ht="36.75" customHeight="1" x14ac:dyDescent="0.25">
      <c r="A24" s="207" t="s">
        <v>635</v>
      </c>
      <c r="B24" s="208" t="s">
        <v>636</v>
      </c>
      <c r="C24" s="218" t="s">
        <v>876</v>
      </c>
    </row>
    <row r="25" spans="1:3" ht="19.5" customHeight="1" x14ac:dyDescent="0.25">
      <c r="A25" s="207" t="s">
        <v>637</v>
      </c>
      <c r="B25" s="208" t="s">
        <v>638</v>
      </c>
      <c r="C25" s="218" t="s">
        <v>877</v>
      </c>
    </row>
    <row r="26" spans="1:3" ht="30" x14ac:dyDescent="0.25">
      <c r="A26" s="207" t="s">
        <v>639</v>
      </c>
      <c r="B26" s="208" t="s">
        <v>640</v>
      </c>
      <c r="C26" s="218" t="s">
        <v>641</v>
      </c>
    </row>
    <row r="27" spans="1:3" ht="30" x14ac:dyDescent="0.25">
      <c r="A27" s="207" t="s">
        <v>642</v>
      </c>
      <c r="B27" s="208" t="s">
        <v>643</v>
      </c>
      <c r="C27" s="218" t="s">
        <v>878</v>
      </c>
    </row>
    <row r="28" spans="1:3" x14ac:dyDescent="0.25">
      <c r="A28" s="222"/>
      <c r="B28" s="223"/>
      <c r="C28" s="224"/>
    </row>
    <row r="29" spans="1:3" ht="45" x14ac:dyDescent="0.25">
      <c r="A29" s="210" t="s">
        <v>644</v>
      </c>
      <c r="B29" s="225" t="s">
        <v>645</v>
      </c>
      <c r="C29" s="219" t="s">
        <v>880</v>
      </c>
    </row>
    <row r="30" spans="1:3" ht="45" x14ac:dyDescent="0.25">
      <c r="A30" s="275"/>
      <c r="B30" s="226"/>
      <c r="C30" s="221" t="s">
        <v>1155</v>
      </c>
    </row>
    <row r="31" spans="1:3" ht="36" customHeight="1" x14ac:dyDescent="0.25">
      <c r="A31" s="207" t="s">
        <v>646</v>
      </c>
      <c r="B31" s="227" t="s">
        <v>647</v>
      </c>
      <c r="C31" s="218" t="s">
        <v>887</v>
      </c>
    </row>
    <row r="32" spans="1:3" ht="51" customHeight="1" x14ac:dyDescent="0.25">
      <c r="A32" s="210" t="s">
        <v>648</v>
      </c>
      <c r="B32" s="225" t="s">
        <v>649</v>
      </c>
      <c r="C32" s="219" t="s">
        <v>882</v>
      </c>
    </row>
    <row r="33" spans="1:3" ht="49.5" customHeight="1" x14ac:dyDescent="0.25">
      <c r="A33" s="275"/>
      <c r="B33" s="226"/>
      <c r="C33" s="228" t="s">
        <v>1156</v>
      </c>
    </row>
    <row r="34" spans="1:3" ht="34.5" customHeight="1" x14ac:dyDescent="0.25">
      <c r="A34" s="207" t="s">
        <v>650</v>
      </c>
      <c r="B34" s="227" t="s">
        <v>651</v>
      </c>
      <c r="C34" s="218" t="s">
        <v>881</v>
      </c>
    </row>
    <row r="35" spans="1:3" ht="62.25" customHeight="1" x14ac:dyDescent="0.25">
      <c r="A35" s="207" t="s">
        <v>652</v>
      </c>
      <c r="B35" s="227" t="s">
        <v>653</v>
      </c>
      <c r="C35" s="218" t="s">
        <v>883</v>
      </c>
    </row>
    <row r="36" spans="1:3" ht="30" x14ac:dyDescent="0.25">
      <c r="A36" s="210" t="s">
        <v>654</v>
      </c>
      <c r="B36" s="225" t="s">
        <v>655</v>
      </c>
      <c r="C36" s="219" t="s">
        <v>656</v>
      </c>
    </row>
    <row r="37" spans="1:3" x14ac:dyDescent="0.25">
      <c r="A37" s="274"/>
      <c r="B37" s="229"/>
      <c r="C37" s="230" t="s">
        <v>657</v>
      </c>
    </row>
    <row r="38" spans="1:3" ht="45" x14ac:dyDescent="0.25">
      <c r="A38" s="274"/>
      <c r="B38" s="229"/>
      <c r="C38" s="230" t="s">
        <v>860</v>
      </c>
    </row>
    <row r="39" spans="1:3" ht="30" x14ac:dyDescent="0.25">
      <c r="A39" s="274"/>
      <c r="B39" s="229"/>
      <c r="C39" s="230" t="s">
        <v>861</v>
      </c>
    </row>
    <row r="40" spans="1:3" ht="30" x14ac:dyDescent="0.25">
      <c r="A40" s="274"/>
      <c r="B40" s="229"/>
      <c r="C40" s="230" t="s">
        <v>862</v>
      </c>
    </row>
    <row r="41" spans="1:3" x14ac:dyDescent="0.25">
      <c r="A41" s="274"/>
      <c r="B41" s="229"/>
      <c r="C41" s="230" t="s">
        <v>863</v>
      </c>
    </row>
    <row r="42" spans="1:3" x14ac:dyDescent="0.25">
      <c r="A42" s="274"/>
      <c r="B42" s="229"/>
      <c r="C42" s="230" t="s">
        <v>864</v>
      </c>
    </row>
    <row r="43" spans="1:3" ht="30" x14ac:dyDescent="0.25">
      <c r="A43" s="275"/>
      <c r="B43" s="226"/>
      <c r="C43" s="228" t="s">
        <v>865</v>
      </c>
    </row>
    <row r="44" spans="1:3" ht="45" x14ac:dyDescent="0.25">
      <c r="A44" s="207" t="s">
        <v>658</v>
      </c>
      <c r="B44" s="227" t="s">
        <v>659</v>
      </c>
      <c r="C44" s="218" t="s">
        <v>884</v>
      </c>
    </row>
    <row r="45" spans="1:3" ht="45" x14ac:dyDescent="0.25">
      <c r="A45" s="210" t="s">
        <v>660</v>
      </c>
      <c r="B45" s="225" t="s">
        <v>661</v>
      </c>
      <c r="C45" s="212" t="s">
        <v>885</v>
      </c>
    </row>
    <row r="46" spans="1:3" x14ac:dyDescent="0.25">
      <c r="A46" s="215"/>
      <c r="B46" s="231"/>
      <c r="C46" s="217" t="s">
        <v>886</v>
      </c>
    </row>
    <row r="47" spans="1:3" ht="45" x14ac:dyDescent="0.25">
      <c r="A47" s="210" t="s">
        <v>662</v>
      </c>
      <c r="B47" s="225" t="s">
        <v>663</v>
      </c>
      <c r="C47" s="219" t="s">
        <v>664</v>
      </c>
    </row>
    <row r="48" spans="1:3" ht="30" x14ac:dyDescent="0.25">
      <c r="A48" s="275"/>
      <c r="B48" s="226"/>
      <c r="C48" s="228" t="s">
        <v>1157</v>
      </c>
    </row>
    <row r="49" spans="1:3" ht="45" x14ac:dyDescent="0.25">
      <c r="A49" s="210" t="s">
        <v>665</v>
      </c>
      <c r="B49" s="225" t="s">
        <v>666</v>
      </c>
      <c r="C49" s="212" t="s">
        <v>888</v>
      </c>
    </row>
    <row r="50" spans="1:3" x14ac:dyDescent="0.25">
      <c r="A50" s="215"/>
      <c r="B50" s="231"/>
      <c r="C50" s="217" t="s">
        <v>886</v>
      </c>
    </row>
    <row r="51" spans="1:3" ht="45" x14ac:dyDescent="0.25">
      <c r="A51" s="207" t="s">
        <v>667</v>
      </c>
      <c r="B51" s="227" t="s">
        <v>668</v>
      </c>
      <c r="C51" s="218" t="s">
        <v>889</v>
      </c>
    </row>
    <row r="52" spans="1:3" x14ac:dyDescent="0.25">
      <c r="A52" s="232"/>
      <c r="B52" s="233"/>
      <c r="C52" s="224"/>
    </row>
    <row r="53" spans="1:3" ht="30" x14ac:dyDescent="0.25">
      <c r="A53" s="210" t="s">
        <v>669</v>
      </c>
      <c r="B53" s="234" t="s">
        <v>670</v>
      </c>
      <c r="C53" s="276" t="s">
        <v>891</v>
      </c>
    </row>
    <row r="54" spans="1:3" ht="30" x14ac:dyDescent="0.25">
      <c r="A54" s="274"/>
      <c r="B54" s="229"/>
      <c r="C54" s="235" t="s">
        <v>1158</v>
      </c>
    </row>
    <row r="55" spans="1:3" x14ac:dyDescent="0.25">
      <c r="A55" s="274"/>
      <c r="B55" s="229"/>
      <c r="C55" s="235" t="s">
        <v>1159</v>
      </c>
    </row>
    <row r="56" spans="1:3" x14ac:dyDescent="0.25">
      <c r="A56" s="274"/>
      <c r="B56" s="229"/>
      <c r="C56" s="235" t="s">
        <v>1160</v>
      </c>
    </row>
    <row r="57" spans="1:3" ht="31.5" customHeight="1" x14ac:dyDescent="0.25">
      <c r="A57" s="275"/>
      <c r="B57" s="226"/>
      <c r="C57" s="236" t="s">
        <v>890</v>
      </c>
    </row>
    <row r="58" spans="1:3" ht="32.25" customHeight="1" x14ac:dyDescent="0.25">
      <c r="A58" s="207" t="s">
        <v>671</v>
      </c>
      <c r="B58" s="237" t="s">
        <v>672</v>
      </c>
      <c r="C58" s="218" t="s">
        <v>673</v>
      </c>
    </row>
    <row r="59" spans="1:3" x14ac:dyDescent="0.25">
      <c r="A59" s="210" t="s">
        <v>674</v>
      </c>
      <c r="B59" s="234" t="s">
        <v>675</v>
      </c>
      <c r="C59" s="219" t="s">
        <v>892</v>
      </c>
    </row>
    <row r="60" spans="1:3" ht="36" customHeight="1" x14ac:dyDescent="0.25">
      <c r="A60" s="275"/>
      <c r="B60" s="226"/>
      <c r="C60" s="236" t="s">
        <v>890</v>
      </c>
    </row>
    <row r="61" spans="1:3" x14ac:dyDescent="0.25">
      <c r="A61" s="210" t="s">
        <v>676</v>
      </c>
      <c r="B61" s="234" t="s">
        <v>677</v>
      </c>
      <c r="C61" s="219" t="s">
        <v>893</v>
      </c>
    </row>
    <row r="62" spans="1:3" ht="21" customHeight="1" x14ac:dyDescent="0.25">
      <c r="A62" s="275"/>
      <c r="B62" s="226"/>
      <c r="C62" s="228" t="s">
        <v>1140</v>
      </c>
    </row>
    <row r="63" spans="1:3" ht="30" x14ac:dyDescent="0.25">
      <c r="A63" s="210" t="s">
        <v>678</v>
      </c>
      <c r="B63" s="238" t="s">
        <v>679</v>
      </c>
      <c r="C63" s="219" t="s">
        <v>894</v>
      </c>
    </row>
    <row r="64" spans="1:3" x14ac:dyDescent="0.25">
      <c r="A64" s="274"/>
      <c r="B64" s="276"/>
      <c r="C64" s="230" t="s">
        <v>680</v>
      </c>
    </row>
    <row r="65" spans="1:3" ht="21" customHeight="1" x14ac:dyDescent="0.25">
      <c r="A65" s="275"/>
      <c r="B65" s="220"/>
      <c r="C65" s="228" t="s">
        <v>1140</v>
      </c>
    </row>
    <row r="66" spans="1:3" ht="50.25" customHeight="1" x14ac:dyDescent="0.25">
      <c r="A66" s="207" t="s">
        <v>681</v>
      </c>
      <c r="B66" s="237" t="s">
        <v>682</v>
      </c>
      <c r="C66" s="218" t="s">
        <v>1141</v>
      </c>
    </row>
    <row r="67" spans="1:3" ht="33" customHeight="1" x14ac:dyDescent="0.25">
      <c r="A67" s="210" t="s">
        <v>683</v>
      </c>
      <c r="B67" s="238" t="s">
        <v>684</v>
      </c>
      <c r="C67" s="219" t="s">
        <v>895</v>
      </c>
    </row>
    <row r="68" spans="1:3" x14ac:dyDescent="0.25">
      <c r="A68" s="274"/>
      <c r="B68" s="276"/>
      <c r="C68" s="230" t="s">
        <v>1142</v>
      </c>
    </row>
    <row r="69" spans="1:3" ht="21" customHeight="1" x14ac:dyDescent="0.25">
      <c r="A69" s="275"/>
      <c r="B69" s="220"/>
      <c r="C69" s="228" t="s">
        <v>1140</v>
      </c>
    </row>
    <row r="70" spans="1:3" ht="50.25" customHeight="1" x14ac:dyDescent="0.25">
      <c r="A70" s="207" t="s">
        <v>685</v>
      </c>
      <c r="B70" s="237" t="s">
        <v>686</v>
      </c>
      <c r="C70" s="218" t="s">
        <v>1143</v>
      </c>
    </row>
    <row r="71" spans="1:3" ht="47.25" customHeight="1" x14ac:dyDescent="0.25">
      <c r="A71" s="207" t="s">
        <v>687</v>
      </c>
      <c r="B71" s="237" t="s">
        <v>688</v>
      </c>
      <c r="C71" s="218" t="s">
        <v>896</v>
      </c>
    </row>
    <row r="72" spans="1:3" x14ac:dyDescent="0.25">
      <c r="A72" s="232"/>
      <c r="B72" s="233"/>
      <c r="C72" s="224"/>
    </row>
    <row r="73" spans="1:3" ht="45" x14ac:dyDescent="0.25">
      <c r="A73" s="210" t="s">
        <v>689</v>
      </c>
      <c r="B73" s="234" t="s">
        <v>690</v>
      </c>
      <c r="C73" s="276" t="s">
        <v>900</v>
      </c>
    </row>
    <row r="74" spans="1:3" ht="30" x14ac:dyDescent="0.25">
      <c r="A74" s="205"/>
      <c r="B74" s="239"/>
      <c r="C74" s="276" t="s">
        <v>898</v>
      </c>
    </row>
    <row r="75" spans="1:3" x14ac:dyDescent="0.25">
      <c r="A75" s="205"/>
      <c r="B75" s="240"/>
      <c r="C75" s="241" t="s">
        <v>897</v>
      </c>
    </row>
    <row r="76" spans="1:3" ht="30" x14ac:dyDescent="0.25">
      <c r="A76" s="275"/>
      <c r="B76" s="226"/>
      <c r="C76" s="228" t="s">
        <v>899</v>
      </c>
    </row>
    <row r="77" spans="1:3" ht="77.25" x14ac:dyDescent="0.25">
      <c r="A77" s="207" t="s">
        <v>691</v>
      </c>
      <c r="B77" s="237" t="s">
        <v>692</v>
      </c>
      <c r="C77" s="218" t="s">
        <v>1161</v>
      </c>
    </row>
    <row r="78" spans="1:3" ht="45" x14ac:dyDescent="0.25">
      <c r="A78" s="207" t="s">
        <v>693</v>
      </c>
      <c r="B78" s="237" t="s">
        <v>694</v>
      </c>
      <c r="C78" s="218" t="s">
        <v>904</v>
      </c>
    </row>
    <row r="79" spans="1:3" ht="66" customHeight="1" x14ac:dyDescent="0.25">
      <c r="A79" s="207" t="s">
        <v>695</v>
      </c>
      <c r="B79" s="237" t="s">
        <v>696</v>
      </c>
      <c r="C79" s="218" t="s">
        <v>903</v>
      </c>
    </row>
    <row r="80" spans="1:3" ht="36.75" customHeight="1" x14ac:dyDescent="0.25">
      <c r="A80" s="207" t="s">
        <v>697</v>
      </c>
      <c r="B80" s="237" t="s">
        <v>698</v>
      </c>
      <c r="C80" s="218" t="s">
        <v>902</v>
      </c>
    </row>
    <row r="81" spans="1:3" ht="30" x14ac:dyDescent="0.25">
      <c r="A81" s="207" t="s">
        <v>699</v>
      </c>
      <c r="B81" s="237" t="s">
        <v>700</v>
      </c>
      <c r="C81" s="218" t="s">
        <v>901</v>
      </c>
    </row>
    <row r="82" spans="1:3" ht="120" x14ac:dyDescent="0.25">
      <c r="A82" s="207" t="s">
        <v>701</v>
      </c>
      <c r="B82" s="237" t="s">
        <v>702</v>
      </c>
      <c r="C82" s="218" t="s">
        <v>911</v>
      </c>
    </row>
    <row r="83" spans="1:3" ht="75" x14ac:dyDescent="0.25">
      <c r="A83" s="210" t="s">
        <v>703</v>
      </c>
      <c r="B83" s="234" t="s">
        <v>704</v>
      </c>
      <c r="C83" s="272" t="s">
        <v>912</v>
      </c>
    </row>
    <row r="84" spans="1:3" ht="30" x14ac:dyDescent="0.25">
      <c r="A84" s="275"/>
      <c r="B84" s="242"/>
      <c r="C84" s="243" t="s">
        <v>906</v>
      </c>
    </row>
    <row r="85" spans="1:3" ht="30" x14ac:dyDescent="0.25">
      <c r="A85" s="207" t="s">
        <v>705</v>
      </c>
      <c r="B85" s="237" t="s">
        <v>706</v>
      </c>
      <c r="C85" s="271" t="s">
        <v>905</v>
      </c>
    </row>
    <row r="86" spans="1:3" ht="90" x14ac:dyDescent="0.25">
      <c r="A86" s="207" t="s">
        <v>707</v>
      </c>
      <c r="B86" s="237" t="s">
        <v>708</v>
      </c>
      <c r="C86" s="271" t="s">
        <v>913</v>
      </c>
    </row>
    <row r="87" spans="1:3" ht="45" x14ac:dyDescent="0.25">
      <c r="A87" s="210" t="s">
        <v>709</v>
      </c>
      <c r="B87" s="234" t="s">
        <v>710</v>
      </c>
      <c r="C87" s="272" t="s">
        <v>914</v>
      </c>
    </row>
    <row r="88" spans="1:3" x14ac:dyDescent="0.25">
      <c r="A88" s="275"/>
      <c r="B88" s="242"/>
      <c r="C88" s="272" t="s">
        <v>915</v>
      </c>
    </row>
    <row r="89" spans="1:3" ht="45" x14ac:dyDescent="0.25">
      <c r="A89" s="207" t="s">
        <v>711</v>
      </c>
      <c r="B89" s="237" t="s">
        <v>712</v>
      </c>
      <c r="C89" s="271" t="s">
        <v>916</v>
      </c>
    </row>
    <row r="90" spans="1:3" ht="45" x14ac:dyDescent="0.25">
      <c r="A90" s="207" t="s">
        <v>713</v>
      </c>
      <c r="B90" s="237" t="s">
        <v>714</v>
      </c>
      <c r="C90" s="271" t="s">
        <v>917</v>
      </c>
    </row>
    <row r="91" spans="1:3" x14ac:dyDescent="0.25">
      <c r="A91" s="244"/>
      <c r="B91" s="245"/>
      <c r="C91" s="246"/>
    </row>
    <row r="92" spans="1:3" ht="45" x14ac:dyDescent="0.25">
      <c r="A92" s="207" t="s">
        <v>715</v>
      </c>
      <c r="B92" s="237" t="s">
        <v>716</v>
      </c>
      <c r="C92" s="247" t="s">
        <v>918</v>
      </c>
    </row>
    <row r="93" spans="1:3" ht="23.25" customHeight="1" x14ac:dyDescent="0.25">
      <c r="A93" s="207" t="s">
        <v>717</v>
      </c>
      <c r="B93" s="237" t="s">
        <v>718</v>
      </c>
      <c r="C93" s="248" t="s">
        <v>919</v>
      </c>
    </row>
    <row r="94" spans="1:3" ht="45" x14ac:dyDescent="0.25">
      <c r="A94" s="207" t="s">
        <v>719</v>
      </c>
      <c r="B94" s="237" t="s">
        <v>720</v>
      </c>
      <c r="C94" s="248" t="s">
        <v>920</v>
      </c>
    </row>
    <row r="95" spans="1:3" ht="90" x14ac:dyDescent="0.25">
      <c r="A95" s="210" t="s">
        <v>721</v>
      </c>
      <c r="B95" s="238" t="s">
        <v>722</v>
      </c>
      <c r="C95" s="249" t="s">
        <v>921</v>
      </c>
    </row>
    <row r="96" spans="1:3" x14ac:dyDescent="0.25">
      <c r="A96" s="274"/>
      <c r="B96" s="250"/>
      <c r="C96" s="249" t="s">
        <v>922</v>
      </c>
    </row>
    <row r="97" spans="1:3" ht="51.75" customHeight="1" x14ac:dyDescent="0.25">
      <c r="A97" s="275"/>
      <c r="B97" s="242"/>
      <c r="C97" s="247" t="s">
        <v>1139</v>
      </c>
    </row>
    <row r="98" spans="1:3" ht="45" x14ac:dyDescent="0.25">
      <c r="A98" s="210" t="s">
        <v>723</v>
      </c>
      <c r="B98" s="234" t="s">
        <v>724</v>
      </c>
      <c r="C98" s="251" t="s">
        <v>923</v>
      </c>
    </row>
    <row r="99" spans="1:3" ht="36" customHeight="1" x14ac:dyDescent="0.25">
      <c r="A99" s="275"/>
      <c r="B99" s="242"/>
      <c r="C99" s="247" t="s">
        <v>924</v>
      </c>
    </row>
    <row r="100" spans="1:3" ht="54" customHeight="1" x14ac:dyDescent="0.25">
      <c r="A100" s="210" t="s">
        <v>725</v>
      </c>
      <c r="B100" s="234" t="s">
        <v>726</v>
      </c>
      <c r="C100" s="251" t="s">
        <v>935</v>
      </c>
    </row>
    <row r="101" spans="1:3" ht="38.25" customHeight="1" x14ac:dyDescent="0.25">
      <c r="A101" s="275"/>
      <c r="B101" s="242"/>
      <c r="C101" s="252" t="s">
        <v>925</v>
      </c>
    </row>
    <row r="102" spans="1:3" ht="30" x14ac:dyDescent="0.25">
      <c r="A102" s="210" t="s">
        <v>727</v>
      </c>
      <c r="B102" s="234" t="s">
        <v>728</v>
      </c>
      <c r="C102" s="247" t="s">
        <v>926</v>
      </c>
    </row>
    <row r="103" spans="1:3" x14ac:dyDescent="0.25">
      <c r="A103" s="274"/>
      <c r="B103" s="253"/>
      <c r="C103" s="247" t="s">
        <v>922</v>
      </c>
    </row>
    <row r="104" spans="1:3" ht="36.75" customHeight="1" x14ac:dyDescent="0.25">
      <c r="A104" s="275"/>
      <c r="B104" s="226"/>
      <c r="C104" s="252" t="s">
        <v>927</v>
      </c>
    </row>
    <row r="105" spans="1:3" ht="45" x14ac:dyDescent="0.25">
      <c r="A105" s="210" t="s">
        <v>729</v>
      </c>
      <c r="B105" s="225" t="s">
        <v>730</v>
      </c>
      <c r="C105" s="247" t="s">
        <v>928</v>
      </c>
    </row>
    <row r="106" spans="1:3" ht="50.25" customHeight="1" x14ac:dyDescent="0.25">
      <c r="A106" s="207" t="s">
        <v>731</v>
      </c>
      <c r="B106" s="227" t="s">
        <v>732</v>
      </c>
      <c r="C106" s="248" t="s">
        <v>929</v>
      </c>
    </row>
    <row r="107" spans="1:3" ht="36" customHeight="1" x14ac:dyDescent="0.25">
      <c r="A107" s="207" t="s">
        <v>733</v>
      </c>
      <c r="B107" s="227" t="s">
        <v>734</v>
      </c>
      <c r="C107" s="248" t="s">
        <v>930</v>
      </c>
    </row>
    <row r="108" spans="1:3" ht="66" customHeight="1" x14ac:dyDescent="0.25">
      <c r="A108" s="207" t="s">
        <v>735</v>
      </c>
      <c r="B108" s="227" t="s">
        <v>736</v>
      </c>
      <c r="C108" s="248" t="s">
        <v>931</v>
      </c>
    </row>
    <row r="109" spans="1:3" ht="30" x14ac:dyDescent="0.25">
      <c r="A109" s="207" t="s">
        <v>737</v>
      </c>
      <c r="B109" s="227" t="s">
        <v>738</v>
      </c>
      <c r="C109" s="248" t="s">
        <v>932</v>
      </c>
    </row>
    <row r="110" spans="1:3" ht="50.25" customHeight="1" x14ac:dyDescent="0.25">
      <c r="A110" s="210" t="s">
        <v>739</v>
      </c>
      <c r="B110" s="225" t="s">
        <v>857</v>
      </c>
      <c r="C110" s="247" t="s">
        <v>933</v>
      </c>
    </row>
    <row r="111" spans="1:3" ht="45" x14ac:dyDescent="0.25">
      <c r="A111" s="275"/>
      <c r="B111" s="226"/>
      <c r="C111" s="247" t="s">
        <v>1138</v>
      </c>
    </row>
    <row r="112" spans="1:3" ht="45" x14ac:dyDescent="0.25">
      <c r="A112" s="207" t="s">
        <v>740</v>
      </c>
      <c r="B112" s="227" t="s">
        <v>741</v>
      </c>
      <c r="C112" s="248" t="s">
        <v>934</v>
      </c>
    </row>
    <row r="113" spans="1:3" x14ac:dyDescent="0.25">
      <c r="A113" s="244"/>
      <c r="B113" s="254"/>
      <c r="C113" s="246"/>
    </row>
    <row r="114" spans="1:3" ht="32.25" customHeight="1" x14ac:dyDescent="0.25">
      <c r="A114" s="207" t="s">
        <v>742</v>
      </c>
      <c r="B114" s="227" t="s">
        <v>743</v>
      </c>
      <c r="C114" s="248" t="s">
        <v>952</v>
      </c>
    </row>
    <row r="115" spans="1:3" ht="45" x14ac:dyDescent="0.25">
      <c r="A115" s="207" t="s">
        <v>744</v>
      </c>
      <c r="B115" s="227" t="s">
        <v>745</v>
      </c>
      <c r="C115" s="248" t="s">
        <v>951</v>
      </c>
    </row>
    <row r="116" spans="1:3" ht="30" x14ac:dyDescent="0.25">
      <c r="A116" s="210" t="s">
        <v>746</v>
      </c>
      <c r="B116" s="225" t="s">
        <v>747</v>
      </c>
      <c r="C116" s="255" t="s">
        <v>936</v>
      </c>
    </row>
    <row r="117" spans="1:3" ht="51.75" customHeight="1" x14ac:dyDescent="0.25">
      <c r="A117" s="274"/>
      <c r="B117" s="229"/>
      <c r="C117" s="247" t="s">
        <v>937</v>
      </c>
    </row>
    <row r="118" spans="1:3" ht="12" customHeight="1" x14ac:dyDescent="0.25">
      <c r="A118" s="274"/>
      <c r="B118" s="229"/>
      <c r="C118" s="247" t="s">
        <v>910</v>
      </c>
    </row>
    <row r="119" spans="1:3" ht="30" x14ac:dyDescent="0.25">
      <c r="A119" s="274"/>
      <c r="B119" s="229"/>
      <c r="C119" s="247" t="s">
        <v>938</v>
      </c>
    </row>
    <row r="120" spans="1:3" ht="30" x14ac:dyDescent="0.25">
      <c r="A120" s="274"/>
      <c r="B120" s="229"/>
      <c r="C120" s="247" t="s">
        <v>939</v>
      </c>
    </row>
    <row r="121" spans="1:3" x14ac:dyDescent="0.25">
      <c r="A121" s="274"/>
      <c r="B121" s="229"/>
      <c r="C121" s="255" t="s">
        <v>940</v>
      </c>
    </row>
    <row r="122" spans="1:3" x14ac:dyDescent="0.25">
      <c r="A122" s="274"/>
      <c r="B122" s="229"/>
      <c r="C122" s="247" t="s">
        <v>748</v>
      </c>
    </row>
    <row r="123" spans="1:3" x14ac:dyDescent="0.25">
      <c r="A123" s="274"/>
      <c r="B123" s="229"/>
      <c r="C123" s="247" t="s">
        <v>941</v>
      </c>
    </row>
    <row r="124" spans="1:3" ht="20.25" customHeight="1" x14ac:dyDescent="0.25">
      <c r="A124" s="274"/>
      <c r="B124" s="229"/>
      <c r="C124" s="247" t="s">
        <v>942</v>
      </c>
    </row>
    <row r="125" spans="1:3" ht="20.25" customHeight="1" x14ac:dyDescent="0.25">
      <c r="A125" s="275"/>
      <c r="B125" s="226"/>
      <c r="C125" s="247" t="s">
        <v>943</v>
      </c>
    </row>
    <row r="126" spans="1:3" ht="30" x14ac:dyDescent="0.25">
      <c r="A126" s="210" t="s">
        <v>749</v>
      </c>
      <c r="B126" s="225" t="s">
        <v>750</v>
      </c>
      <c r="C126" s="251" t="s">
        <v>944</v>
      </c>
    </row>
    <row r="127" spans="1:3" ht="45" x14ac:dyDescent="0.25">
      <c r="A127" s="274"/>
      <c r="B127" s="229"/>
      <c r="C127" s="249" t="s">
        <v>945</v>
      </c>
    </row>
    <row r="128" spans="1:3" ht="30" x14ac:dyDescent="0.25">
      <c r="A128" s="275"/>
      <c r="B128" s="226"/>
      <c r="C128" s="252" t="s">
        <v>946</v>
      </c>
    </row>
    <row r="129" spans="1:3" ht="30" x14ac:dyDescent="0.25">
      <c r="A129" s="210" t="s">
        <v>751</v>
      </c>
      <c r="B129" s="211" t="s">
        <v>752</v>
      </c>
      <c r="C129" s="248" t="s">
        <v>947</v>
      </c>
    </row>
    <row r="130" spans="1:3" ht="45" x14ac:dyDescent="0.25">
      <c r="A130" s="256" t="s">
        <v>753</v>
      </c>
      <c r="B130" s="208" t="s">
        <v>754</v>
      </c>
      <c r="C130" s="248" t="s">
        <v>948</v>
      </c>
    </row>
    <row r="131" spans="1:3" ht="21" customHeight="1" x14ac:dyDescent="0.25">
      <c r="A131" s="207" t="s">
        <v>755</v>
      </c>
      <c r="B131" s="208" t="s">
        <v>756</v>
      </c>
      <c r="C131" s="248" t="s">
        <v>757</v>
      </c>
    </row>
    <row r="132" spans="1:3" ht="21" customHeight="1" x14ac:dyDescent="0.25">
      <c r="A132" s="207" t="s">
        <v>758</v>
      </c>
      <c r="B132" s="208" t="s">
        <v>759</v>
      </c>
      <c r="C132" s="248" t="s">
        <v>949</v>
      </c>
    </row>
    <row r="133" spans="1:3" ht="21" customHeight="1" x14ac:dyDescent="0.25">
      <c r="A133" s="207" t="s">
        <v>760</v>
      </c>
      <c r="B133" s="208" t="s">
        <v>761</v>
      </c>
      <c r="C133" s="248" t="s">
        <v>950</v>
      </c>
    </row>
    <row r="134" spans="1:3" ht="90" x14ac:dyDescent="0.25">
      <c r="A134" s="207" t="s">
        <v>762</v>
      </c>
      <c r="B134" s="208" t="s">
        <v>763</v>
      </c>
      <c r="C134" s="248" t="s">
        <v>1162</v>
      </c>
    </row>
    <row r="135" spans="1:3" ht="90" x14ac:dyDescent="0.25">
      <c r="A135" s="207" t="s">
        <v>764</v>
      </c>
      <c r="B135" s="208" t="s">
        <v>765</v>
      </c>
      <c r="C135" s="248" t="s">
        <v>1163</v>
      </c>
    </row>
    <row r="136" spans="1:3" ht="210" x14ac:dyDescent="0.25">
      <c r="A136" s="210" t="s">
        <v>766</v>
      </c>
      <c r="B136" s="225" t="s">
        <v>767</v>
      </c>
      <c r="C136" s="247" t="s">
        <v>1164</v>
      </c>
    </row>
    <row r="137" spans="1:3" x14ac:dyDescent="0.25">
      <c r="A137" s="257"/>
      <c r="B137" s="233"/>
      <c r="C137" s="224"/>
    </row>
    <row r="138" spans="1:3" ht="45" x14ac:dyDescent="0.25">
      <c r="A138" s="207" t="s">
        <v>768</v>
      </c>
      <c r="B138" s="258"/>
      <c r="C138" s="248" t="s">
        <v>953</v>
      </c>
    </row>
    <row r="139" spans="1:3" ht="30" x14ac:dyDescent="0.25">
      <c r="A139" s="207" t="s">
        <v>769</v>
      </c>
      <c r="B139" s="227" t="s">
        <v>770</v>
      </c>
      <c r="C139" s="248" t="s">
        <v>771</v>
      </c>
    </row>
    <row r="140" spans="1:3" ht="30" x14ac:dyDescent="0.25">
      <c r="A140" s="207" t="s">
        <v>772</v>
      </c>
      <c r="B140" s="227" t="s">
        <v>773</v>
      </c>
      <c r="C140" s="248" t="s">
        <v>954</v>
      </c>
    </row>
    <row r="141" spans="1:3" ht="45" x14ac:dyDescent="0.25">
      <c r="A141" s="207" t="s">
        <v>774</v>
      </c>
      <c r="B141" s="227" t="s">
        <v>775</v>
      </c>
      <c r="C141" s="248" t="s">
        <v>955</v>
      </c>
    </row>
    <row r="142" spans="1:3" ht="30" x14ac:dyDescent="0.25">
      <c r="A142" s="207" t="s">
        <v>776</v>
      </c>
      <c r="B142" s="227" t="s">
        <v>777</v>
      </c>
      <c r="C142" s="248" t="s">
        <v>956</v>
      </c>
    </row>
    <row r="143" spans="1:3" ht="30" x14ac:dyDescent="0.25">
      <c r="A143" s="207" t="s">
        <v>778</v>
      </c>
      <c r="B143" s="227" t="s">
        <v>779</v>
      </c>
      <c r="C143" s="248" t="s">
        <v>957</v>
      </c>
    </row>
    <row r="144" spans="1:3" ht="60" x14ac:dyDescent="0.25">
      <c r="A144" s="207" t="s">
        <v>780</v>
      </c>
      <c r="B144" s="227" t="s">
        <v>781</v>
      </c>
      <c r="C144" s="248" t="s">
        <v>782</v>
      </c>
    </row>
    <row r="145" spans="1:3" ht="45" x14ac:dyDescent="0.25">
      <c r="A145" s="207" t="s">
        <v>783</v>
      </c>
      <c r="B145" s="227" t="s">
        <v>784</v>
      </c>
      <c r="C145" s="248" t="s">
        <v>785</v>
      </c>
    </row>
    <row r="146" spans="1:3" ht="45" x14ac:dyDescent="0.25">
      <c r="A146" s="207" t="s">
        <v>786</v>
      </c>
      <c r="B146" s="227" t="s">
        <v>787</v>
      </c>
      <c r="C146" s="248" t="s">
        <v>958</v>
      </c>
    </row>
    <row r="147" spans="1:3" ht="30" x14ac:dyDescent="0.25">
      <c r="A147" s="207" t="s">
        <v>788</v>
      </c>
      <c r="B147" s="227" t="s">
        <v>789</v>
      </c>
      <c r="C147" s="248" t="s">
        <v>790</v>
      </c>
    </row>
    <row r="148" spans="1:3" ht="30" x14ac:dyDescent="0.25">
      <c r="A148" s="207" t="s">
        <v>791</v>
      </c>
      <c r="B148" s="227" t="s">
        <v>792</v>
      </c>
      <c r="C148" s="248" t="s">
        <v>793</v>
      </c>
    </row>
    <row r="149" spans="1:3" ht="30" x14ac:dyDescent="0.25">
      <c r="A149" s="210" t="s">
        <v>794</v>
      </c>
      <c r="B149" s="225" t="s">
        <v>795</v>
      </c>
      <c r="C149" s="251" t="s">
        <v>796</v>
      </c>
    </row>
    <row r="150" spans="1:3" x14ac:dyDescent="0.25">
      <c r="A150" s="275"/>
      <c r="B150" s="226"/>
      <c r="C150" s="252" t="s">
        <v>797</v>
      </c>
    </row>
    <row r="151" spans="1:3" ht="45" x14ac:dyDescent="0.25">
      <c r="A151" s="207" t="s">
        <v>798</v>
      </c>
      <c r="B151" s="227" t="s">
        <v>799</v>
      </c>
      <c r="C151" s="248" t="s">
        <v>959</v>
      </c>
    </row>
    <row r="152" spans="1:3" ht="30" x14ac:dyDescent="0.25">
      <c r="A152" s="207" t="s">
        <v>800</v>
      </c>
      <c r="B152" s="227" t="s">
        <v>801</v>
      </c>
      <c r="C152" s="248" t="s">
        <v>802</v>
      </c>
    </row>
    <row r="153" spans="1:3" ht="30" x14ac:dyDescent="0.25">
      <c r="A153" s="207" t="s">
        <v>803</v>
      </c>
      <c r="B153" s="227" t="s">
        <v>804</v>
      </c>
      <c r="C153" s="248" t="s">
        <v>805</v>
      </c>
    </row>
    <row r="154" spans="1:3" ht="45" x14ac:dyDescent="0.25">
      <c r="A154" s="207" t="s">
        <v>806</v>
      </c>
      <c r="B154" s="227" t="s">
        <v>907</v>
      </c>
      <c r="C154" s="248" t="s">
        <v>960</v>
      </c>
    </row>
    <row r="155" spans="1:3" ht="30" x14ac:dyDescent="0.25">
      <c r="A155" s="207" t="s">
        <v>807</v>
      </c>
      <c r="B155" s="227" t="s">
        <v>808</v>
      </c>
      <c r="C155" s="248" t="s">
        <v>961</v>
      </c>
    </row>
    <row r="156" spans="1:3" ht="30" x14ac:dyDescent="0.25">
      <c r="A156" s="207" t="s">
        <v>809</v>
      </c>
      <c r="B156" s="227" t="s">
        <v>810</v>
      </c>
      <c r="C156" s="248" t="s">
        <v>962</v>
      </c>
    </row>
    <row r="157" spans="1:3" ht="30" x14ac:dyDescent="0.25">
      <c r="A157" s="210" t="s">
        <v>811</v>
      </c>
      <c r="B157" s="225" t="s">
        <v>812</v>
      </c>
      <c r="C157" s="251" t="s">
        <v>963</v>
      </c>
    </row>
    <row r="158" spans="1:3" ht="30" x14ac:dyDescent="0.25">
      <c r="A158" s="275"/>
      <c r="B158" s="226"/>
      <c r="C158" s="252" t="s">
        <v>964</v>
      </c>
    </row>
    <row r="159" spans="1:3" ht="34.5" customHeight="1" x14ac:dyDescent="0.25">
      <c r="A159" s="207" t="s">
        <v>813</v>
      </c>
      <c r="B159" s="227" t="s">
        <v>814</v>
      </c>
      <c r="C159" s="248" t="s">
        <v>965</v>
      </c>
    </row>
    <row r="160" spans="1:3" ht="20.25" customHeight="1" x14ac:dyDescent="0.25">
      <c r="A160" s="207" t="s">
        <v>815</v>
      </c>
      <c r="B160" s="227" t="s">
        <v>816</v>
      </c>
      <c r="C160" s="248" t="s">
        <v>966</v>
      </c>
    </row>
    <row r="161" spans="1:3" ht="30" x14ac:dyDescent="0.25">
      <c r="A161" s="210" t="s">
        <v>817</v>
      </c>
      <c r="B161" s="225" t="s">
        <v>818</v>
      </c>
      <c r="C161" s="247" t="s">
        <v>967</v>
      </c>
    </row>
    <row r="162" spans="1:3" x14ac:dyDescent="0.25">
      <c r="A162" s="274"/>
      <c r="B162" s="229"/>
      <c r="C162" s="247" t="s">
        <v>819</v>
      </c>
    </row>
    <row r="163" spans="1:3" x14ac:dyDescent="0.25">
      <c r="A163" s="274"/>
      <c r="B163" s="259">
        <v>521</v>
      </c>
      <c r="C163" s="247" t="s">
        <v>909</v>
      </c>
    </row>
    <row r="164" spans="1:3" x14ac:dyDescent="0.25">
      <c r="A164" s="274"/>
      <c r="B164" s="259">
        <v>524</v>
      </c>
      <c r="C164" s="247" t="s">
        <v>820</v>
      </c>
    </row>
    <row r="165" spans="1:3" x14ac:dyDescent="0.25">
      <c r="A165" s="274"/>
      <c r="B165" s="259">
        <v>525</v>
      </c>
      <c r="C165" s="247" t="s">
        <v>821</v>
      </c>
    </row>
    <row r="166" spans="1:3" x14ac:dyDescent="0.25">
      <c r="A166" s="274"/>
      <c r="B166" s="259">
        <v>527</v>
      </c>
      <c r="C166" s="247" t="s">
        <v>822</v>
      </c>
    </row>
    <row r="167" spans="1:3" x14ac:dyDescent="0.25">
      <c r="A167" s="275"/>
      <c r="B167" s="260">
        <v>528</v>
      </c>
      <c r="C167" s="247" t="s">
        <v>823</v>
      </c>
    </row>
    <row r="168" spans="1:3" ht="49.5" customHeight="1" x14ac:dyDescent="0.25">
      <c r="A168" s="207" t="s">
        <v>824</v>
      </c>
      <c r="B168" s="227" t="s">
        <v>825</v>
      </c>
      <c r="C168" s="248" t="s">
        <v>968</v>
      </c>
    </row>
    <row r="169" spans="1:3" ht="35.25" customHeight="1" x14ac:dyDescent="0.25">
      <c r="A169" s="207" t="s">
        <v>826</v>
      </c>
      <c r="B169" s="227" t="s">
        <v>827</v>
      </c>
      <c r="C169" s="248" t="s">
        <v>969</v>
      </c>
    </row>
    <row r="170" spans="1:3" ht="45" x14ac:dyDescent="0.25">
      <c r="A170" s="207" t="s">
        <v>828</v>
      </c>
      <c r="B170" s="227" t="s">
        <v>829</v>
      </c>
      <c r="C170" s="248" t="s">
        <v>970</v>
      </c>
    </row>
    <row r="171" spans="1:3" ht="63.75" customHeight="1" x14ac:dyDescent="0.25">
      <c r="A171" s="207" t="s">
        <v>830</v>
      </c>
      <c r="B171" s="227" t="s">
        <v>831</v>
      </c>
      <c r="C171" s="248" t="s">
        <v>971</v>
      </c>
    </row>
    <row r="172" spans="1:3" ht="51" customHeight="1" x14ac:dyDescent="0.25">
      <c r="A172" s="207" t="s">
        <v>832</v>
      </c>
      <c r="B172" s="227" t="s">
        <v>833</v>
      </c>
      <c r="C172" s="248" t="s">
        <v>972</v>
      </c>
    </row>
    <row r="173" spans="1:3" ht="30" x14ac:dyDescent="0.25">
      <c r="A173" s="207" t="s">
        <v>834</v>
      </c>
      <c r="B173" s="227" t="s">
        <v>835</v>
      </c>
      <c r="C173" s="248" t="s">
        <v>973</v>
      </c>
    </row>
    <row r="174" spans="1:3" ht="45" x14ac:dyDescent="0.25">
      <c r="A174" s="207" t="s">
        <v>836</v>
      </c>
      <c r="B174" s="227" t="s">
        <v>837</v>
      </c>
      <c r="C174" s="248" t="s">
        <v>974</v>
      </c>
    </row>
    <row r="175" spans="1:3" ht="30" x14ac:dyDescent="0.25">
      <c r="A175" s="207" t="s">
        <v>838</v>
      </c>
      <c r="B175" s="227" t="s">
        <v>839</v>
      </c>
      <c r="C175" s="248" t="s">
        <v>840</v>
      </c>
    </row>
    <row r="176" spans="1:3" ht="21" customHeight="1" x14ac:dyDescent="0.25">
      <c r="A176" s="207" t="s">
        <v>841</v>
      </c>
      <c r="B176" s="227" t="s">
        <v>842</v>
      </c>
      <c r="C176" s="248" t="s">
        <v>843</v>
      </c>
    </row>
    <row r="177" spans="1:3" ht="30" x14ac:dyDescent="0.25">
      <c r="A177" s="207" t="s">
        <v>858</v>
      </c>
      <c r="B177" s="227" t="s">
        <v>859</v>
      </c>
      <c r="C177" s="248" t="s">
        <v>844</v>
      </c>
    </row>
    <row r="178" spans="1:3" ht="45" x14ac:dyDescent="0.25">
      <c r="A178" s="210" t="s">
        <v>845</v>
      </c>
      <c r="B178" s="225" t="s">
        <v>846</v>
      </c>
      <c r="C178" s="247" t="s">
        <v>847</v>
      </c>
    </row>
    <row r="179" spans="1:3" x14ac:dyDescent="0.25">
      <c r="A179" s="274"/>
      <c r="B179" s="229"/>
      <c r="C179" s="247" t="s">
        <v>975</v>
      </c>
    </row>
    <row r="180" spans="1:3" ht="18" customHeight="1" x14ac:dyDescent="0.25">
      <c r="A180" s="275"/>
      <c r="B180" s="226"/>
      <c r="C180" s="247" t="s">
        <v>975</v>
      </c>
    </row>
    <row r="181" spans="1:3" ht="30" x14ac:dyDescent="0.25">
      <c r="A181" s="207" t="s">
        <v>848</v>
      </c>
      <c r="B181" s="227" t="s">
        <v>849</v>
      </c>
      <c r="C181" s="248" t="s">
        <v>976</v>
      </c>
    </row>
    <row r="182" spans="1:3" ht="30" x14ac:dyDescent="0.25">
      <c r="A182" s="207" t="s">
        <v>850</v>
      </c>
      <c r="B182" s="227" t="s">
        <v>851</v>
      </c>
      <c r="C182" s="248" t="s">
        <v>977</v>
      </c>
    </row>
    <row r="183" spans="1:3" ht="60" x14ac:dyDescent="0.25">
      <c r="A183" s="207" t="s">
        <v>852</v>
      </c>
      <c r="B183" s="227" t="s">
        <v>908</v>
      </c>
      <c r="C183" s="248" t="s">
        <v>978</v>
      </c>
    </row>
    <row r="184" spans="1:3" ht="35.25" customHeight="1" x14ac:dyDescent="0.25">
      <c r="A184" s="207" t="s">
        <v>853</v>
      </c>
      <c r="B184" s="227" t="s">
        <v>854</v>
      </c>
      <c r="C184" s="248" t="s">
        <v>1149</v>
      </c>
    </row>
    <row r="185" spans="1:3" ht="45" x14ac:dyDescent="0.25">
      <c r="A185" s="207" t="s">
        <v>855</v>
      </c>
      <c r="B185" s="227" t="s">
        <v>856</v>
      </c>
      <c r="C185" s="248" t="s">
        <v>979</v>
      </c>
    </row>
    <row r="186" spans="1:3" x14ac:dyDescent="0.25">
      <c r="B186"/>
    </row>
    <row r="187" spans="1:3" x14ac:dyDescent="0.25">
      <c r="A187" s="162"/>
      <c r="B187"/>
    </row>
  </sheetData>
  <sheetProtection password="D024" sheet="1" objects="1" scenarios="1"/>
  <mergeCells count="1">
    <mergeCell ref="B3:C3"/>
  </mergeCells>
  <hyperlinks>
    <hyperlink ref="C8" r:id="rId1"/>
    <hyperlink ref="C46" r:id="rId2"/>
    <hyperlink ref="C50" r:id="rId3"/>
    <hyperlink ref="C75" r:id="rId4"/>
  </hyperlinks>
  <pageMargins left="0.7" right="0.7" top="0.78740157499999996" bottom="0.78740157499999996"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7"/>
  <sheetViews>
    <sheetView zoomScale="110" zoomScaleNormal="110" workbookViewId="0"/>
  </sheetViews>
  <sheetFormatPr defaultRowHeight="15" x14ac:dyDescent="0.25"/>
  <cols>
    <col min="1" max="1" width="21.28515625" style="180" customWidth="1"/>
    <col min="2" max="2" width="191" style="180" customWidth="1"/>
    <col min="3" max="16384" width="9.140625" style="174"/>
  </cols>
  <sheetData>
    <row r="1" spans="1:20" x14ac:dyDescent="0.25">
      <c r="A1" s="185"/>
      <c r="B1" s="185"/>
      <c r="C1" s="182"/>
      <c r="D1" s="182"/>
      <c r="E1" s="182"/>
      <c r="F1" s="182"/>
      <c r="G1" s="182"/>
      <c r="H1" s="182"/>
      <c r="I1" s="182"/>
      <c r="J1" s="182"/>
      <c r="K1" s="182"/>
      <c r="L1" s="182"/>
      <c r="M1" s="182"/>
      <c r="N1" s="182"/>
      <c r="O1" s="182"/>
      <c r="P1" s="182"/>
      <c r="Q1" s="182"/>
      <c r="R1" s="182"/>
      <c r="S1" s="182"/>
      <c r="T1" s="182"/>
    </row>
    <row r="2" spans="1:20" ht="21" x14ac:dyDescent="0.25">
      <c r="A2" s="186"/>
      <c r="B2" s="181" t="s">
        <v>594</v>
      </c>
      <c r="C2" s="176"/>
      <c r="D2" s="176"/>
      <c r="E2" s="176"/>
      <c r="F2" s="176"/>
      <c r="G2" s="176"/>
      <c r="H2" s="176"/>
      <c r="I2" s="176"/>
      <c r="J2" s="176"/>
      <c r="K2" s="176"/>
      <c r="L2" s="176"/>
      <c r="M2" s="176"/>
      <c r="N2" s="176"/>
      <c r="O2" s="176"/>
      <c r="P2" s="176"/>
      <c r="Q2" s="176"/>
      <c r="R2" s="176"/>
      <c r="S2" s="176"/>
      <c r="T2" s="176"/>
    </row>
    <row r="3" spans="1:20" x14ac:dyDescent="0.25">
      <c r="A3" s="183"/>
      <c r="B3" s="175" t="s">
        <v>595</v>
      </c>
      <c r="C3" s="176"/>
      <c r="D3" s="176"/>
      <c r="E3" s="176"/>
      <c r="F3" s="176"/>
      <c r="G3" s="176"/>
      <c r="H3" s="176"/>
      <c r="I3" s="176"/>
      <c r="J3" s="176"/>
      <c r="K3" s="176"/>
      <c r="L3" s="176"/>
      <c r="M3" s="176"/>
      <c r="N3" s="176"/>
      <c r="O3" s="176"/>
      <c r="P3" s="176"/>
      <c r="Q3" s="176"/>
      <c r="R3" s="176"/>
      <c r="S3" s="176"/>
      <c r="T3" s="176"/>
    </row>
    <row r="4" spans="1:20" x14ac:dyDescent="0.25">
      <c r="A4" s="185"/>
      <c r="B4" s="187"/>
    </row>
    <row r="5" spans="1:20" ht="30" x14ac:dyDescent="0.25">
      <c r="A5" s="185"/>
      <c r="B5" s="188" t="s">
        <v>1134</v>
      </c>
    </row>
    <row r="6" spans="1:20" x14ac:dyDescent="0.25">
      <c r="A6" s="185"/>
      <c r="B6" s="189" t="s">
        <v>1165</v>
      </c>
    </row>
    <row r="7" spans="1:20" x14ac:dyDescent="0.25">
      <c r="A7" s="185"/>
      <c r="B7" s="189" t="s">
        <v>1166</v>
      </c>
    </row>
    <row r="8" spans="1:20" ht="60" x14ac:dyDescent="0.25">
      <c r="A8" s="185"/>
      <c r="B8" s="188" t="s">
        <v>987</v>
      </c>
    </row>
    <row r="9" spans="1:20" ht="26.25" x14ac:dyDescent="0.25">
      <c r="A9" s="185"/>
      <c r="B9" s="190" t="s">
        <v>1135</v>
      </c>
    </row>
    <row r="10" spans="1:20" ht="28.5" customHeight="1" x14ac:dyDescent="0.25">
      <c r="A10" s="185"/>
      <c r="B10" s="191" t="s">
        <v>988</v>
      </c>
    </row>
    <row r="11" spans="1:20" ht="18.75" customHeight="1" x14ac:dyDescent="0.25">
      <c r="A11" s="185"/>
      <c r="B11" s="188" t="s">
        <v>980</v>
      </c>
    </row>
    <row r="12" spans="1:20" ht="18.75" customHeight="1" x14ac:dyDescent="0.25">
      <c r="A12" s="185"/>
      <c r="B12" s="188" t="s">
        <v>981</v>
      </c>
    </row>
    <row r="13" spans="1:20" ht="18.75" customHeight="1" x14ac:dyDescent="0.25">
      <c r="A13" s="185"/>
      <c r="B13" s="188" t="s">
        <v>159</v>
      </c>
    </row>
    <row r="14" spans="1:20" ht="18.75" customHeight="1" x14ac:dyDescent="0.25">
      <c r="A14" s="185"/>
      <c r="B14" s="188" t="s">
        <v>161</v>
      </c>
    </row>
    <row r="15" spans="1:20" ht="18.75" customHeight="1" x14ac:dyDescent="0.25">
      <c r="A15" s="185"/>
      <c r="B15" s="188" t="s">
        <v>162</v>
      </c>
    </row>
    <row r="16" spans="1:20" ht="18.75" customHeight="1" x14ac:dyDescent="0.25">
      <c r="A16" s="185"/>
      <c r="B16" s="188" t="s">
        <v>982</v>
      </c>
    </row>
    <row r="17" spans="1:2" ht="18.75" customHeight="1" x14ac:dyDescent="0.25">
      <c r="A17" s="185"/>
      <c r="B17" s="188" t="s">
        <v>989</v>
      </c>
    </row>
    <row r="18" spans="1:2" ht="18.75" customHeight="1" x14ac:dyDescent="0.25">
      <c r="A18" s="185"/>
      <c r="B18" s="188" t="s">
        <v>983</v>
      </c>
    </row>
    <row r="19" spans="1:2" ht="18.75" customHeight="1" x14ac:dyDescent="0.25">
      <c r="A19" s="185"/>
      <c r="B19" s="192" t="s">
        <v>866</v>
      </c>
    </row>
    <row r="20" spans="1:2" ht="18.75" customHeight="1" x14ac:dyDescent="0.25">
      <c r="A20" s="185"/>
      <c r="B20" s="188" t="s">
        <v>990</v>
      </c>
    </row>
    <row r="21" spans="1:2" ht="18.75" customHeight="1" x14ac:dyDescent="0.25">
      <c r="A21" s="185"/>
      <c r="B21" s="188" t="s">
        <v>984</v>
      </c>
    </row>
    <row r="22" spans="1:2" x14ac:dyDescent="0.25">
      <c r="A22" s="193"/>
      <c r="B22" s="193"/>
    </row>
    <row r="23" spans="1:2" ht="18.75" customHeight="1" x14ac:dyDescent="0.25">
      <c r="A23" s="194" t="s">
        <v>985</v>
      </c>
      <c r="B23" s="195"/>
    </row>
    <row r="24" spans="1:2" ht="30" x14ac:dyDescent="0.25">
      <c r="A24" s="196"/>
      <c r="B24" s="197" t="s">
        <v>1003</v>
      </c>
    </row>
    <row r="25" spans="1:2" x14ac:dyDescent="0.25">
      <c r="A25" s="185"/>
      <c r="B25" s="272" t="s">
        <v>986</v>
      </c>
    </row>
    <row r="26" spans="1:2" x14ac:dyDescent="0.25">
      <c r="A26" s="185"/>
      <c r="B26" s="272" t="s">
        <v>1004</v>
      </c>
    </row>
    <row r="27" spans="1:2" s="177" customFormat="1" ht="26.25" customHeight="1" x14ac:dyDescent="0.25">
      <c r="A27" s="185"/>
      <c r="B27" s="272" t="s">
        <v>1005</v>
      </c>
    </row>
    <row r="28" spans="1:2" s="177" customFormat="1" ht="26.25" customHeight="1" x14ac:dyDescent="0.25">
      <c r="A28" s="185"/>
      <c r="B28" s="272" t="s">
        <v>1006</v>
      </c>
    </row>
    <row r="29" spans="1:2" s="177" customFormat="1" ht="13.5" customHeight="1" x14ac:dyDescent="0.25">
      <c r="A29" s="185"/>
      <c r="B29" s="198" t="s">
        <v>1137</v>
      </c>
    </row>
    <row r="30" spans="1:2" s="177" customFormat="1" ht="26.25" customHeight="1" x14ac:dyDescent="0.25">
      <c r="A30" s="185"/>
      <c r="B30" s="272" t="s">
        <v>1007</v>
      </c>
    </row>
    <row r="31" spans="1:2" s="177" customFormat="1" ht="26.25" customHeight="1" x14ac:dyDescent="0.25">
      <c r="A31" s="185"/>
      <c r="B31" s="272" t="s">
        <v>1008</v>
      </c>
    </row>
    <row r="32" spans="1:2" s="177" customFormat="1" ht="26.25" customHeight="1" x14ac:dyDescent="0.25">
      <c r="A32" s="185"/>
      <c r="B32" s="272" t="s">
        <v>1009</v>
      </c>
    </row>
    <row r="33" spans="1:2" s="177" customFormat="1" ht="26.25" customHeight="1" x14ac:dyDescent="0.25">
      <c r="A33" s="185"/>
      <c r="B33" s="272" t="s">
        <v>1010</v>
      </c>
    </row>
    <row r="34" spans="1:2" s="177" customFormat="1" ht="26.25" customHeight="1" x14ac:dyDescent="0.25">
      <c r="A34" s="185"/>
      <c r="B34" s="272" t="s">
        <v>1011</v>
      </c>
    </row>
    <row r="35" spans="1:2" s="177" customFormat="1" ht="19.5" customHeight="1" x14ac:dyDescent="0.25">
      <c r="A35" s="199" t="s">
        <v>2</v>
      </c>
      <c r="B35" s="200"/>
    </row>
    <row r="36" spans="1:2" s="177" customFormat="1" ht="21" customHeight="1" x14ac:dyDescent="0.25">
      <c r="A36" s="201"/>
      <c r="B36" s="197" t="s">
        <v>1012</v>
      </c>
    </row>
    <row r="37" spans="1:2" s="177" customFormat="1" ht="34.5" customHeight="1" x14ac:dyDescent="0.25">
      <c r="A37" s="185"/>
      <c r="B37" s="272" t="s">
        <v>1013</v>
      </c>
    </row>
    <row r="38" spans="1:2" s="177" customFormat="1" x14ac:dyDescent="0.25">
      <c r="A38" s="185"/>
      <c r="B38" s="272" t="s">
        <v>1014</v>
      </c>
    </row>
    <row r="39" spans="1:2" s="177" customFormat="1" ht="18.75" customHeight="1" x14ac:dyDescent="0.25">
      <c r="A39" s="185"/>
      <c r="B39" s="272" t="s">
        <v>1015</v>
      </c>
    </row>
    <row r="40" spans="1:2" s="177" customFormat="1" ht="31.5" customHeight="1" x14ac:dyDescent="0.25">
      <c r="A40" s="185"/>
      <c r="B40" s="272" t="s">
        <v>1016</v>
      </c>
    </row>
    <row r="41" spans="1:2" s="177" customFormat="1" ht="30" x14ac:dyDescent="0.25">
      <c r="A41" s="185"/>
      <c r="B41" s="272" t="s">
        <v>1017</v>
      </c>
    </row>
    <row r="42" spans="1:2" s="177" customFormat="1" x14ac:dyDescent="0.25">
      <c r="A42" s="185"/>
      <c r="B42" s="272" t="s">
        <v>1018</v>
      </c>
    </row>
    <row r="43" spans="1:2" s="177" customFormat="1" ht="35.25" customHeight="1" x14ac:dyDescent="0.25">
      <c r="A43" s="185"/>
      <c r="B43" s="272" t="s">
        <v>1019</v>
      </c>
    </row>
    <row r="44" spans="1:2" s="177" customFormat="1" ht="35.25" customHeight="1" x14ac:dyDescent="0.25">
      <c r="A44" s="185"/>
      <c r="B44" s="272" t="s">
        <v>1020</v>
      </c>
    </row>
    <row r="45" spans="1:2" s="177" customFormat="1" ht="35.25" customHeight="1" x14ac:dyDescent="0.25">
      <c r="A45" s="185"/>
      <c r="B45" s="272" t="s">
        <v>1021</v>
      </c>
    </row>
    <row r="46" spans="1:2" s="177" customFormat="1" ht="23.25" customHeight="1" x14ac:dyDescent="0.25">
      <c r="A46" s="199" t="s">
        <v>991</v>
      </c>
      <c r="B46" s="199"/>
    </row>
    <row r="47" spans="1:2" s="177" customFormat="1" x14ac:dyDescent="0.25">
      <c r="A47" s="185"/>
      <c r="B47" s="272" t="s">
        <v>1022</v>
      </c>
    </row>
    <row r="48" spans="1:2" s="177" customFormat="1" ht="21.75" customHeight="1" x14ac:dyDescent="0.25">
      <c r="A48" s="185"/>
      <c r="B48" s="272" t="s">
        <v>1023</v>
      </c>
    </row>
    <row r="49" spans="1:2" s="177" customFormat="1" ht="30.75" customHeight="1" x14ac:dyDescent="0.25">
      <c r="A49" s="185"/>
      <c r="B49" s="272" t="s">
        <v>1024</v>
      </c>
    </row>
    <row r="50" spans="1:2" s="177" customFormat="1" ht="21.75" customHeight="1" x14ac:dyDescent="0.25">
      <c r="A50" s="185"/>
      <c r="B50" s="272" t="s">
        <v>1025</v>
      </c>
    </row>
    <row r="51" spans="1:2" s="177" customFormat="1" ht="21.75" customHeight="1" x14ac:dyDescent="0.25">
      <c r="A51" s="185"/>
      <c r="B51" s="272" t="s">
        <v>1026</v>
      </c>
    </row>
    <row r="52" spans="1:2" s="177" customFormat="1" ht="21.75" customHeight="1" x14ac:dyDescent="0.25">
      <c r="A52" s="185"/>
      <c r="B52" s="272" t="s">
        <v>1027</v>
      </c>
    </row>
    <row r="53" spans="1:2" s="177" customFormat="1" ht="21.75" customHeight="1" x14ac:dyDescent="0.25">
      <c r="A53" s="185"/>
      <c r="B53" s="272" t="s">
        <v>1028</v>
      </c>
    </row>
    <row r="54" spans="1:2" s="177" customFormat="1" ht="21.75" customHeight="1" x14ac:dyDescent="0.25">
      <c r="A54" s="185"/>
      <c r="B54" s="272" t="s">
        <v>1029</v>
      </c>
    </row>
    <row r="55" spans="1:2" s="177" customFormat="1" ht="21.75" customHeight="1" x14ac:dyDescent="0.25">
      <c r="A55" s="185"/>
      <c r="B55" s="272" t="s">
        <v>1030</v>
      </c>
    </row>
    <row r="56" spans="1:2" s="177" customFormat="1" ht="21.75" customHeight="1" x14ac:dyDescent="0.25">
      <c r="A56" s="185"/>
      <c r="B56" s="272" t="s">
        <v>1031</v>
      </c>
    </row>
    <row r="57" spans="1:2" s="177" customFormat="1" ht="21.75" customHeight="1" x14ac:dyDescent="0.25">
      <c r="A57" s="185"/>
      <c r="B57" s="272" t="s">
        <v>1032</v>
      </c>
    </row>
    <row r="58" spans="1:2" s="177" customFormat="1" ht="21.75" customHeight="1" x14ac:dyDescent="0.25">
      <c r="A58" s="185"/>
      <c r="B58" s="272" t="s">
        <v>1033</v>
      </c>
    </row>
    <row r="59" spans="1:2" s="177" customFormat="1" ht="21.75" customHeight="1" x14ac:dyDescent="0.25">
      <c r="A59" s="185"/>
      <c r="B59" s="272" t="s">
        <v>1034</v>
      </c>
    </row>
    <row r="60" spans="1:2" s="177" customFormat="1" ht="21.75" customHeight="1" x14ac:dyDescent="0.25">
      <c r="A60" s="185"/>
      <c r="B60" s="272" t="s">
        <v>1035</v>
      </c>
    </row>
    <row r="61" spans="1:2" s="177" customFormat="1" ht="21.75" customHeight="1" x14ac:dyDescent="0.25">
      <c r="A61" s="185"/>
      <c r="B61" s="272" t="s">
        <v>1036</v>
      </c>
    </row>
    <row r="62" spans="1:2" s="177" customFormat="1" ht="21.75" customHeight="1" x14ac:dyDescent="0.25">
      <c r="A62" s="185"/>
      <c r="B62" s="272" t="s">
        <v>1037</v>
      </c>
    </row>
    <row r="63" spans="1:2" s="177" customFormat="1" ht="20.25" customHeight="1" x14ac:dyDescent="0.25">
      <c r="A63" s="185"/>
      <c r="B63" s="272" t="s">
        <v>1038</v>
      </c>
    </row>
    <row r="64" spans="1:2" s="177" customFormat="1" ht="21.75" customHeight="1" x14ac:dyDescent="0.25">
      <c r="A64" s="185"/>
      <c r="B64" s="272" t="s">
        <v>1039</v>
      </c>
    </row>
    <row r="65" spans="1:2" s="177" customFormat="1" ht="19.5" customHeight="1" x14ac:dyDescent="0.25">
      <c r="A65" s="199" t="s">
        <v>992</v>
      </c>
      <c r="B65" s="199"/>
    </row>
    <row r="66" spans="1:2" s="177" customFormat="1" ht="30" x14ac:dyDescent="0.25">
      <c r="A66" s="185"/>
      <c r="B66" s="272" t="s">
        <v>1040</v>
      </c>
    </row>
    <row r="67" spans="1:2" s="177" customFormat="1" ht="21" customHeight="1" x14ac:dyDescent="0.25">
      <c r="A67" s="185"/>
      <c r="B67" s="272" t="s">
        <v>1041</v>
      </c>
    </row>
    <row r="68" spans="1:2" s="177" customFormat="1" ht="21" customHeight="1" x14ac:dyDescent="0.25">
      <c r="A68" s="185"/>
      <c r="B68" s="272" t="s">
        <v>1042</v>
      </c>
    </row>
    <row r="69" spans="1:2" s="177" customFormat="1" ht="21" customHeight="1" x14ac:dyDescent="0.25">
      <c r="A69" s="185"/>
      <c r="B69" s="272" t="s">
        <v>1043</v>
      </c>
    </row>
    <row r="70" spans="1:2" s="177" customFormat="1" ht="33.75" customHeight="1" x14ac:dyDescent="0.25">
      <c r="A70" s="185"/>
      <c r="B70" s="272" t="s">
        <v>1044</v>
      </c>
    </row>
    <row r="71" spans="1:2" s="177" customFormat="1" ht="21" customHeight="1" x14ac:dyDescent="0.25">
      <c r="A71" s="185"/>
      <c r="B71" s="272" t="s">
        <v>1045</v>
      </c>
    </row>
    <row r="72" spans="1:2" s="177" customFormat="1" ht="21" customHeight="1" x14ac:dyDescent="0.25">
      <c r="A72" s="185"/>
      <c r="B72" s="272" t="s">
        <v>1046</v>
      </c>
    </row>
    <row r="73" spans="1:2" s="177" customFormat="1" ht="21" customHeight="1" x14ac:dyDescent="0.25">
      <c r="A73" s="185"/>
      <c r="B73" s="272" t="s">
        <v>1047</v>
      </c>
    </row>
    <row r="74" spans="1:2" s="177" customFormat="1" ht="21" customHeight="1" x14ac:dyDescent="0.25">
      <c r="A74" s="185"/>
      <c r="B74" s="272" t="s">
        <v>1048</v>
      </c>
    </row>
    <row r="75" spans="1:2" s="177" customFormat="1" ht="21" customHeight="1" x14ac:dyDescent="0.25">
      <c r="A75" s="185"/>
      <c r="B75" s="272" t="s">
        <v>1049</v>
      </c>
    </row>
    <row r="76" spans="1:2" s="177" customFormat="1" ht="21" customHeight="1" x14ac:dyDescent="0.25">
      <c r="A76" s="185"/>
      <c r="B76" s="272" t="s">
        <v>1050</v>
      </c>
    </row>
    <row r="77" spans="1:2" s="177" customFormat="1" ht="21" customHeight="1" x14ac:dyDescent="0.25">
      <c r="A77" s="185"/>
      <c r="B77" s="272" t="s">
        <v>1051</v>
      </c>
    </row>
    <row r="78" spans="1:2" s="177" customFormat="1" ht="21" customHeight="1" x14ac:dyDescent="0.25">
      <c r="A78" s="185"/>
      <c r="B78" s="272" t="s">
        <v>1052</v>
      </c>
    </row>
    <row r="79" spans="1:2" s="177" customFormat="1" ht="21" customHeight="1" x14ac:dyDescent="0.25">
      <c r="A79" s="185"/>
      <c r="B79" s="272" t="s">
        <v>1053</v>
      </c>
    </row>
    <row r="80" spans="1:2" s="177" customFormat="1" ht="21" customHeight="1" x14ac:dyDescent="0.25">
      <c r="A80" s="185"/>
      <c r="B80" s="272" t="s">
        <v>1054</v>
      </c>
    </row>
    <row r="81" spans="1:2" s="177" customFormat="1" ht="21" customHeight="1" x14ac:dyDescent="0.25">
      <c r="A81" s="185"/>
      <c r="B81" s="272" t="s">
        <v>1055</v>
      </c>
    </row>
    <row r="82" spans="1:2" s="177" customFormat="1" ht="21" customHeight="1" x14ac:dyDescent="0.25">
      <c r="A82" s="185"/>
      <c r="B82" s="272" t="s">
        <v>1056</v>
      </c>
    </row>
    <row r="83" spans="1:2" s="177" customFormat="1" ht="21" customHeight="1" x14ac:dyDescent="0.25">
      <c r="A83" s="185"/>
      <c r="B83" s="272" t="s">
        <v>1057</v>
      </c>
    </row>
    <row r="84" spans="1:2" s="177" customFormat="1" ht="21" customHeight="1" x14ac:dyDescent="0.25">
      <c r="A84" s="185"/>
      <c r="B84" s="272" t="s">
        <v>1058</v>
      </c>
    </row>
    <row r="85" spans="1:2" s="177" customFormat="1" ht="21" customHeight="1" x14ac:dyDescent="0.25">
      <c r="A85" s="185"/>
      <c r="B85" s="272" t="s">
        <v>1059</v>
      </c>
    </row>
    <row r="86" spans="1:2" s="177" customFormat="1" ht="21" customHeight="1" x14ac:dyDescent="0.25">
      <c r="A86" s="185"/>
      <c r="B86" s="272" t="s">
        <v>1060</v>
      </c>
    </row>
    <row r="87" spans="1:2" s="177" customFormat="1" ht="21" customHeight="1" x14ac:dyDescent="0.25">
      <c r="A87" s="185"/>
      <c r="B87" s="272" t="s">
        <v>1061</v>
      </c>
    </row>
    <row r="88" spans="1:2" s="177" customFormat="1" ht="21" customHeight="1" x14ac:dyDescent="0.25">
      <c r="A88" s="185"/>
      <c r="B88" s="272" t="s">
        <v>993</v>
      </c>
    </row>
    <row r="89" spans="1:2" s="177" customFormat="1" ht="21" customHeight="1" x14ac:dyDescent="0.25">
      <c r="A89" s="185"/>
      <c r="B89" s="272" t="s">
        <v>1062</v>
      </c>
    </row>
    <row r="90" spans="1:2" s="177" customFormat="1" ht="21" customHeight="1" x14ac:dyDescent="0.25">
      <c r="A90" s="185"/>
      <c r="B90" s="272" t="s">
        <v>1063</v>
      </c>
    </row>
    <row r="91" spans="1:2" s="177" customFormat="1" ht="21" customHeight="1" x14ac:dyDescent="0.25">
      <c r="A91" s="185"/>
      <c r="B91" s="272" t="s">
        <v>1064</v>
      </c>
    </row>
    <row r="92" spans="1:2" s="177" customFormat="1" ht="21" customHeight="1" x14ac:dyDescent="0.25">
      <c r="A92" s="185"/>
      <c r="B92" s="272" t="s">
        <v>994</v>
      </c>
    </row>
    <row r="93" spans="1:2" s="177" customFormat="1" ht="21" customHeight="1" x14ac:dyDescent="0.25">
      <c r="A93" s="185"/>
      <c r="B93" s="272" t="s">
        <v>995</v>
      </c>
    </row>
    <row r="94" spans="1:2" s="177" customFormat="1" ht="21" customHeight="1" x14ac:dyDescent="0.25">
      <c r="A94" s="185"/>
      <c r="B94" s="272" t="s">
        <v>1065</v>
      </c>
    </row>
    <row r="95" spans="1:2" s="177" customFormat="1" ht="17.25" customHeight="1" x14ac:dyDescent="0.25">
      <c r="A95" s="199" t="s">
        <v>1000</v>
      </c>
      <c r="B95" s="199"/>
    </row>
    <row r="96" spans="1:2" s="177" customFormat="1" x14ac:dyDescent="0.25">
      <c r="A96" s="185"/>
      <c r="B96" s="273" t="s">
        <v>1066</v>
      </c>
    </row>
    <row r="97" spans="1:2" s="177" customFormat="1" ht="21.75" customHeight="1" x14ac:dyDescent="0.25">
      <c r="A97" s="185"/>
      <c r="B97" s="273" t="s">
        <v>1067</v>
      </c>
    </row>
    <row r="98" spans="1:2" s="177" customFormat="1" ht="21.75" customHeight="1" x14ac:dyDescent="0.25">
      <c r="A98" s="185"/>
      <c r="B98" s="273" t="s">
        <v>1068</v>
      </c>
    </row>
    <row r="99" spans="1:2" s="177" customFormat="1" ht="21.75" customHeight="1" x14ac:dyDescent="0.25">
      <c r="A99" s="185"/>
      <c r="B99" s="273" t="s">
        <v>1069</v>
      </c>
    </row>
    <row r="100" spans="1:2" s="177" customFormat="1" ht="21.75" customHeight="1" x14ac:dyDescent="0.25">
      <c r="A100" s="185"/>
      <c r="B100" s="273" t="s">
        <v>1070</v>
      </c>
    </row>
    <row r="101" spans="1:2" s="177" customFormat="1" ht="21.75" customHeight="1" x14ac:dyDescent="0.25">
      <c r="A101" s="185"/>
      <c r="B101" s="273" t="s">
        <v>996</v>
      </c>
    </row>
    <row r="102" spans="1:2" s="177" customFormat="1" ht="21.75" customHeight="1" x14ac:dyDescent="0.25">
      <c r="A102" s="185"/>
      <c r="B102" s="273" t="s">
        <v>1071</v>
      </c>
    </row>
    <row r="103" spans="1:2" s="177" customFormat="1" ht="21.75" customHeight="1" x14ac:dyDescent="0.25">
      <c r="A103" s="185"/>
      <c r="B103" s="273" t="s">
        <v>1072</v>
      </c>
    </row>
    <row r="104" spans="1:2" s="177" customFormat="1" ht="21.75" customHeight="1" x14ac:dyDescent="0.25">
      <c r="A104" s="185"/>
      <c r="B104" s="273" t="s">
        <v>1073</v>
      </c>
    </row>
    <row r="105" spans="1:2" s="177" customFormat="1" ht="21.75" customHeight="1" x14ac:dyDescent="0.25">
      <c r="A105" s="185"/>
      <c r="B105" s="273" t="s">
        <v>1074</v>
      </c>
    </row>
    <row r="106" spans="1:2" s="177" customFormat="1" ht="21.75" customHeight="1" x14ac:dyDescent="0.25">
      <c r="A106" s="185"/>
      <c r="B106" s="273" t="s">
        <v>1075</v>
      </c>
    </row>
    <row r="107" spans="1:2" s="177" customFormat="1" ht="21.75" customHeight="1" x14ac:dyDescent="0.25">
      <c r="A107" s="185"/>
      <c r="B107" s="273" t="s">
        <v>1076</v>
      </c>
    </row>
    <row r="108" spans="1:2" s="177" customFormat="1" ht="21.75" customHeight="1" x14ac:dyDescent="0.25">
      <c r="A108" s="185"/>
      <c r="B108" s="273" t="s">
        <v>1078</v>
      </c>
    </row>
    <row r="109" spans="1:2" s="177" customFormat="1" ht="21.75" customHeight="1" x14ac:dyDescent="0.25">
      <c r="A109" s="185"/>
      <c r="B109" s="273" t="s">
        <v>1077</v>
      </c>
    </row>
    <row r="110" spans="1:2" s="177" customFormat="1" ht="18" customHeight="1" x14ac:dyDescent="0.25">
      <c r="A110" s="199" t="s">
        <v>997</v>
      </c>
      <c r="B110" s="199"/>
    </row>
    <row r="111" spans="1:2" s="177" customFormat="1" x14ac:dyDescent="0.25">
      <c r="A111" s="185"/>
      <c r="B111" s="272" t="s">
        <v>1079</v>
      </c>
    </row>
    <row r="112" spans="1:2" s="177" customFormat="1" ht="21" customHeight="1" x14ac:dyDescent="0.25">
      <c r="A112" s="185"/>
      <c r="B112" s="272" t="s">
        <v>1080</v>
      </c>
    </row>
    <row r="113" spans="1:2" s="177" customFormat="1" ht="21" customHeight="1" x14ac:dyDescent="0.25">
      <c r="A113" s="185"/>
      <c r="B113" s="272" t="s">
        <v>1081</v>
      </c>
    </row>
    <row r="114" spans="1:2" s="177" customFormat="1" ht="21" customHeight="1" x14ac:dyDescent="0.25">
      <c r="A114" s="185"/>
      <c r="B114" s="272" t="s">
        <v>1082</v>
      </c>
    </row>
    <row r="115" spans="1:2" s="177" customFormat="1" ht="21" customHeight="1" x14ac:dyDescent="0.25">
      <c r="A115" s="185"/>
      <c r="B115" s="272" t="s">
        <v>1083</v>
      </c>
    </row>
    <row r="116" spans="1:2" s="177" customFormat="1" ht="21" customHeight="1" x14ac:dyDescent="0.25">
      <c r="A116" s="185"/>
      <c r="B116" s="272" t="s">
        <v>1084</v>
      </c>
    </row>
    <row r="117" spans="1:2" s="177" customFormat="1" ht="21" customHeight="1" x14ac:dyDescent="0.25">
      <c r="A117" s="185"/>
      <c r="B117" s="272" t="s">
        <v>1085</v>
      </c>
    </row>
    <row r="118" spans="1:2" s="177" customFormat="1" ht="21" customHeight="1" x14ac:dyDescent="0.25">
      <c r="A118" s="185"/>
      <c r="B118" s="272" t="s">
        <v>1086</v>
      </c>
    </row>
    <row r="119" spans="1:2" s="177" customFormat="1" ht="21" customHeight="1" x14ac:dyDescent="0.25">
      <c r="A119" s="185"/>
      <c r="B119" s="272" t="s">
        <v>1087</v>
      </c>
    </row>
    <row r="120" spans="1:2" s="177" customFormat="1" ht="21" customHeight="1" x14ac:dyDescent="0.25">
      <c r="A120" s="185"/>
      <c r="B120" s="272" t="s">
        <v>1088</v>
      </c>
    </row>
    <row r="121" spans="1:2" s="177" customFormat="1" ht="20.25" customHeight="1" x14ac:dyDescent="0.25">
      <c r="A121" s="185"/>
      <c r="B121" s="272" t="s">
        <v>1089</v>
      </c>
    </row>
    <row r="122" spans="1:2" s="177" customFormat="1" ht="18.75" customHeight="1" x14ac:dyDescent="0.25">
      <c r="A122" s="185"/>
      <c r="B122" s="272" t="s">
        <v>1090</v>
      </c>
    </row>
    <row r="123" spans="1:2" s="177" customFormat="1" ht="52.5" customHeight="1" x14ac:dyDescent="0.25">
      <c r="A123" s="185"/>
      <c r="B123" s="272" t="s">
        <v>1147</v>
      </c>
    </row>
    <row r="124" spans="1:2" s="177" customFormat="1" ht="19.5" customHeight="1" x14ac:dyDescent="0.25">
      <c r="A124" s="185"/>
      <c r="B124" s="272" t="s">
        <v>998</v>
      </c>
    </row>
    <row r="125" spans="1:2" s="177" customFormat="1" ht="19.5" customHeight="1" x14ac:dyDescent="0.25">
      <c r="A125" s="185"/>
      <c r="B125" s="272" t="s">
        <v>1091</v>
      </c>
    </row>
    <row r="126" spans="1:2" s="177" customFormat="1" ht="19.5" customHeight="1" x14ac:dyDescent="0.25">
      <c r="A126" s="185"/>
      <c r="B126" s="272" t="s">
        <v>1092</v>
      </c>
    </row>
    <row r="127" spans="1:2" s="177" customFormat="1" ht="18" customHeight="1" x14ac:dyDescent="0.25">
      <c r="A127" s="199" t="s">
        <v>1001</v>
      </c>
      <c r="B127" s="199"/>
    </row>
    <row r="128" spans="1:2" s="177" customFormat="1" ht="33.75" customHeight="1" x14ac:dyDescent="0.25">
      <c r="A128" s="185"/>
      <c r="B128" s="272" t="s">
        <v>1093</v>
      </c>
    </row>
    <row r="129" spans="1:2" s="177" customFormat="1" ht="33.75" customHeight="1" x14ac:dyDescent="0.25">
      <c r="A129" s="185"/>
      <c r="B129" s="272" t="s">
        <v>1136</v>
      </c>
    </row>
    <row r="130" spans="1:2" s="177" customFormat="1" ht="20.25" customHeight="1" x14ac:dyDescent="0.25">
      <c r="A130" s="185"/>
      <c r="B130" s="272" t="s">
        <v>1094</v>
      </c>
    </row>
    <row r="131" spans="1:2" s="177" customFormat="1" ht="30" customHeight="1" x14ac:dyDescent="0.25">
      <c r="A131" s="185"/>
      <c r="B131" s="272" t="s">
        <v>1095</v>
      </c>
    </row>
    <row r="132" spans="1:2" s="177" customFormat="1" ht="30" customHeight="1" x14ac:dyDescent="0.25">
      <c r="A132" s="185"/>
      <c r="B132" s="272" t="s">
        <v>1096</v>
      </c>
    </row>
    <row r="133" spans="1:2" s="177" customFormat="1" ht="21.75" customHeight="1" x14ac:dyDescent="0.25">
      <c r="A133" s="185"/>
      <c r="B133" s="272" t="s">
        <v>1097</v>
      </c>
    </row>
    <row r="134" spans="1:2" s="177" customFormat="1" ht="21.75" customHeight="1" x14ac:dyDescent="0.25">
      <c r="A134" s="185"/>
      <c r="B134" s="272" t="s">
        <v>1098</v>
      </c>
    </row>
    <row r="135" spans="1:2" s="177" customFormat="1" ht="28.5" customHeight="1" x14ac:dyDescent="0.25">
      <c r="A135" s="185"/>
      <c r="B135" s="272" t="s">
        <v>1099</v>
      </c>
    </row>
    <row r="136" spans="1:2" s="177" customFormat="1" ht="21.75" customHeight="1" x14ac:dyDescent="0.25">
      <c r="A136" s="185"/>
      <c r="B136" s="272" t="s">
        <v>1100</v>
      </c>
    </row>
    <row r="137" spans="1:2" s="177" customFormat="1" ht="33" customHeight="1" x14ac:dyDescent="0.25">
      <c r="A137" s="185"/>
      <c r="B137" s="272" t="s">
        <v>1101</v>
      </c>
    </row>
    <row r="138" spans="1:2" s="177" customFormat="1" ht="27" customHeight="1" x14ac:dyDescent="0.25">
      <c r="A138" s="185"/>
      <c r="B138" s="272" t="s">
        <v>1102</v>
      </c>
    </row>
    <row r="139" spans="1:2" s="177" customFormat="1" ht="21.75" customHeight="1" x14ac:dyDescent="0.25">
      <c r="A139" s="185"/>
      <c r="B139" s="272" t="s">
        <v>1103</v>
      </c>
    </row>
    <row r="140" spans="1:2" s="177" customFormat="1" ht="21.75" customHeight="1" x14ac:dyDescent="0.25">
      <c r="A140" s="185"/>
      <c r="B140" s="272" t="s">
        <v>1104</v>
      </c>
    </row>
    <row r="141" spans="1:2" s="177" customFormat="1" ht="21.75" customHeight="1" x14ac:dyDescent="0.25">
      <c r="A141" s="185"/>
      <c r="B141" s="272" t="s">
        <v>1167</v>
      </c>
    </row>
    <row r="142" spans="1:2" s="177" customFormat="1" ht="21.75" customHeight="1" x14ac:dyDescent="0.25">
      <c r="A142" s="185"/>
      <c r="B142" s="272" t="s">
        <v>1168</v>
      </c>
    </row>
    <row r="143" spans="1:2" s="177" customFormat="1" ht="21.75" customHeight="1" x14ac:dyDescent="0.25">
      <c r="A143" s="185"/>
      <c r="B143" s="272" t="s">
        <v>1105</v>
      </c>
    </row>
    <row r="144" spans="1:2" s="177" customFormat="1" ht="30" customHeight="1" x14ac:dyDescent="0.25">
      <c r="A144" s="185"/>
      <c r="B144" s="272" t="s">
        <v>1106</v>
      </c>
    </row>
    <row r="145" spans="1:2" s="177" customFormat="1" ht="21.75" customHeight="1" x14ac:dyDescent="0.25">
      <c r="A145" s="185"/>
      <c r="B145" s="272" t="s">
        <v>1107</v>
      </c>
    </row>
    <row r="146" spans="1:2" s="177" customFormat="1" ht="21.75" customHeight="1" x14ac:dyDescent="0.25">
      <c r="A146" s="185"/>
      <c r="B146" s="272" t="s">
        <v>1108</v>
      </c>
    </row>
    <row r="147" spans="1:2" s="177" customFormat="1" ht="48.75" customHeight="1" x14ac:dyDescent="0.25">
      <c r="A147" s="185"/>
      <c r="B147" s="272" t="s">
        <v>1109</v>
      </c>
    </row>
    <row r="148" spans="1:2" s="177" customFormat="1" ht="18" customHeight="1" x14ac:dyDescent="0.25">
      <c r="A148" s="199" t="s">
        <v>1002</v>
      </c>
      <c r="B148" s="199"/>
    </row>
    <row r="149" spans="1:2" s="177" customFormat="1" x14ac:dyDescent="0.25">
      <c r="A149" s="185"/>
      <c r="B149" s="272" t="s">
        <v>1110</v>
      </c>
    </row>
    <row r="150" spans="1:2" s="177" customFormat="1" ht="33.75" customHeight="1" x14ac:dyDescent="0.25">
      <c r="A150" s="185"/>
      <c r="B150" s="272" t="s">
        <v>1111</v>
      </c>
    </row>
    <row r="151" spans="1:2" s="177" customFormat="1" ht="30" x14ac:dyDescent="0.25">
      <c r="A151" s="185"/>
      <c r="B151" s="272" t="s">
        <v>1114</v>
      </c>
    </row>
    <row r="152" spans="1:2" s="177" customFormat="1" x14ac:dyDescent="0.25">
      <c r="A152" s="185"/>
      <c r="B152" s="272" t="s">
        <v>1112</v>
      </c>
    </row>
    <row r="153" spans="1:2" s="177" customFormat="1" x14ac:dyDescent="0.25">
      <c r="A153" s="185"/>
      <c r="B153" s="272" t="s">
        <v>1113</v>
      </c>
    </row>
    <row r="154" spans="1:2" s="177" customFormat="1" x14ac:dyDescent="0.25">
      <c r="A154" s="185"/>
      <c r="B154" s="272" t="s">
        <v>999</v>
      </c>
    </row>
    <row r="155" spans="1:2" s="177" customFormat="1" x14ac:dyDescent="0.25">
      <c r="A155" s="185"/>
      <c r="B155" s="272" t="s">
        <v>967</v>
      </c>
    </row>
    <row r="156" spans="1:2" s="177" customFormat="1" x14ac:dyDescent="0.25">
      <c r="A156" s="202"/>
      <c r="B156" s="203" t="s">
        <v>1129</v>
      </c>
    </row>
    <row r="157" spans="1:2" s="177" customFormat="1" x14ac:dyDescent="0.25">
      <c r="A157" s="202"/>
      <c r="B157" s="203" t="s">
        <v>1130</v>
      </c>
    </row>
    <row r="158" spans="1:2" s="177" customFormat="1" x14ac:dyDescent="0.25">
      <c r="A158" s="202"/>
      <c r="B158" s="203" t="s">
        <v>1131</v>
      </c>
    </row>
    <row r="159" spans="1:2" s="177" customFormat="1" x14ac:dyDescent="0.25">
      <c r="A159" s="202"/>
      <c r="B159" s="203" t="s">
        <v>1132</v>
      </c>
    </row>
    <row r="160" spans="1:2" s="177" customFormat="1" x14ac:dyDescent="0.25">
      <c r="A160" s="202"/>
      <c r="B160" s="203" t="s">
        <v>1133</v>
      </c>
    </row>
    <row r="161" spans="1:2" s="177" customFormat="1" ht="33" customHeight="1" x14ac:dyDescent="0.25">
      <c r="A161" s="185"/>
      <c r="B161" s="272" t="s">
        <v>1115</v>
      </c>
    </row>
    <row r="162" spans="1:2" s="177" customFormat="1" ht="33" customHeight="1" x14ac:dyDescent="0.25">
      <c r="A162" s="185"/>
      <c r="B162" s="272" t="s">
        <v>1116</v>
      </c>
    </row>
    <row r="163" spans="1:2" s="177" customFormat="1" ht="33" customHeight="1" x14ac:dyDescent="0.25">
      <c r="A163" s="185"/>
      <c r="B163" s="272" t="s">
        <v>1117</v>
      </c>
    </row>
    <row r="164" spans="1:2" s="177" customFormat="1" ht="48.75" customHeight="1" x14ac:dyDescent="0.25">
      <c r="A164" s="185"/>
      <c r="B164" s="272" t="s">
        <v>1118</v>
      </c>
    </row>
    <row r="165" spans="1:2" s="177" customFormat="1" ht="33.75" customHeight="1" x14ac:dyDescent="0.25">
      <c r="A165" s="185"/>
      <c r="B165" s="272" t="s">
        <v>1119</v>
      </c>
    </row>
    <row r="166" spans="1:2" s="177" customFormat="1" ht="21" customHeight="1" x14ac:dyDescent="0.25">
      <c r="A166" s="185"/>
      <c r="B166" s="272" t="s">
        <v>1120</v>
      </c>
    </row>
    <row r="167" spans="1:2" s="177" customFormat="1" ht="21" customHeight="1" x14ac:dyDescent="0.25">
      <c r="A167" s="185"/>
      <c r="B167" s="272" t="s">
        <v>1121</v>
      </c>
    </row>
    <row r="168" spans="1:2" s="177" customFormat="1" ht="21" customHeight="1" x14ac:dyDescent="0.25">
      <c r="A168" s="185"/>
      <c r="B168" s="272" t="s">
        <v>1122</v>
      </c>
    </row>
    <row r="169" spans="1:2" s="177" customFormat="1" ht="21" customHeight="1" x14ac:dyDescent="0.25">
      <c r="A169" s="185"/>
      <c r="B169" s="272" t="s">
        <v>1123</v>
      </c>
    </row>
    <row r="170" spans="1:2" s="177" customFormat="1" ht="21" customHeight="1" x14ac:dyDescent="0.25">
      <c r="A170" s="185"/>
      <c r="B170" s="272" t="s">
        <v>1124</v>
      </c>
    </row>
    <row r="171" spans="1:2" s="177" customFormat="1" ht="21" customHeight="1" x14ac:dyDescent="0.25">
      <c r="A171" s="185"/>
      <c r="B171" s="272" t="s">
        <v>1125</v>
      </c>
    </row>
    <row r="172" spans="1:2" s="177" customFormat="1" ht="21" customHeight="1" x14ac:dyDescent="0.25">
      <c r="A172" s="185"/>
      <c r="B172" s="272" t="s">
        <v>1126</v>
      </c>
    </row>
    <row r="173" spans="1:2" s="177" customFormat="1" ht="21" customHeight="1" x14ac:dyDescent="0.25">
      <c r="A173" s="185"/>
      <c r="B173" s="272" t="s">
        <v>1127</v>
      </c>
    </row>
    <row r="174" spans="1:2" s="177" customFormat="1" ht="30" customHeight="1" x14ac:dyDescent="0.25">
      <c r="A174" s="185"/>
      <c r="B174" s="272" t="s">
        <v>1169</v>
      </c>
    </row>
    <row r="175" spans="1:2" s="177" customFormat="1" ht="30" customHeight="1" x14ac:dyDescent="0.25">
      <c r="A175" s="185"/>
      <c r="B175" s="272" t="s">
        <v>1148</v>
      </c>
    </row>
    <row r="176" spans="1:2" s="177" customFormat="1" ht="21" customHeight="1" x14ac:dyDescent="0.25">
      <c r="A176" s="185"/>
      <c r="B176" s="272" t="s">
        <v>1128</v>
      </c>
    </row>
    <row r="177" spans="1:2" s="177" customFormat="1" x14ac:dyDescent="0.25">
      <c r="A177" s="193"/>
      <c r="B177" s="193"/>
    </row>
    <row r="178" spans="1:2" s="177" customFormat="1" x14ac:dyDescent="0.25">
      <c r="A178" s="180"/>
      <c r="B178" s="180"/>
    </row>
    <row r="179" spans="1:2" s="177" customFormat="1" x14ac:dyDescent="0.25">
      <c r="A179" s="180"/>
      <c r="B179" s="277" t="s">
        <v>1170</v>
      </c>
    </row>
    <row r="180" spans="1:2" s="177" customFormat="1" x14ac:dyDescent="0.25">
      <c r="A180" s="180"/>
      <c r="B180" s="278" t="s">
        <v>1171</v>
      </c>
    </row>
    <row r="181" spans="1:2" s="177" customFormat="1" ht="30" customHeight="1" x14ac:dyDescent="0.25">
      <c r="A181" s="180"/>
      <c r="B181" s="279" t="s">
        <v>1172</v>
      </c>
    </row>
    <row r="182" spans="1:2" s="177" customFormat="1" ht="30" x14ac:dyDescent="0.25">
      <c r="A182" s="180"/>
      <c r="B182" s="280" t="s">
        <v>1173</v>
      </c>
    </row>
    <row r="183" spans="1:2" s="177" customFormat="1" x14ac:dyDescent="0.25">
      <c r="A183" s="180"/>
      <c r="B183" s="280" t="s">
        <v>1174</v>
      </c>
    </row>
    <row r="184" spans="1:2" s="177" customFormat="1" x14ac:dyDescent="0.25">
      <c r="A184" s="180"/>
      <c r="B184" s="280" t="s">
        <v>1175</v>
      </c>
    </row>
    <row r="185" spans="1:2" s="177" customFormat="1" ht="30" x14ac:dyDescent="0.25">
      <c r="A185" s="180"/>
      <c r="B185" s="280" t="s">
        <v>1176</v>
      </c>
    </row>
    <row r="186" spans="1:2" s="177" customFormat="1" ht="30" x14ac:dyDescent="0.25">
      <c r="A186" s="180"/>
      <c r="B186" s="280" t="s">
        <v>1177</v>
      </c>
    </row>
    <row r="187" spans="1:2" s="177" customFormat="1" x14ac:dyDescent="0.25">
      <c r="A187" s="180"/>
      <c r="B187" s="280" t="s">
        <v>1178</v>
      </c>
    </row>
    <row r="188" spans="1:2" s="177" customFormat="1" x14ac:dyDescent="0.25">
      <c r="A188" s="180"/>
      <c r="B188" s="280" t="s">
        <v>1179</v>
      </c>
    </row>
    <row r="189" spans="1:2" s="177" customFormat="1" x14ac:dyDescent="0.25">
      <c r="A189" s="180"/>
      <c r="B189" s="280" t="s">
        <v>1180</v>
      </c>
    </row>
    <row r="190" spans="1:2" s="177" customFormat="1" x14ac:dyDescent="0.25">
      <c r="A190" s="180"/>
      <c r="B190" s="280" t="s">
        <v>1181</v>
      </c>
    </row>
    <row r="191" spans="1:2" s="177" customFormat="1" ht="30" x14ac:dyDescent="0.25">
      <c r="A191" s="180"/>
      <c r="B191" s="280" t="s">
        <v>1182</v>
      </c>
    </row>
    <row r="192" spans="1:2" s="177" customFormat="1" ht="30" x14ac:dyDescent="0.25">
      <c r="A192" s="180"/>
      <c r="B192" s="280" t="s">
        <v>1183</v>
      </c>
    </row>
    <row r="193" spans="1:2" s="177" customFormat="1" x14ac:dyDescent="0.25">
      <c r="A193" s="180"/>
      <c r="B193" s="280" t="s">
        <v>1184</v>
      </c>
    </row>
    <row r="194" spans="1:2" x14ac:dyDescent="0.25">
      <c r="B194" s="280" t="s">
        <v>1185</v>
      </c>
    </row>
    <row r="195" spans="1:2" x14ac:dyDescent="0.25">
      <c r="B195" s="280" t="s">
        <v>1186</v>
      </c>
    </row>
    <row r="196" spans="1:2" x14ac:dyDescent="0.25">
      <c r="B196" s="280" t="s">
        <v>1187</v>
      </c>
    </row>
    <row r="197" spans="1:2" x14ac:dyDescent="0.25">
      <c r="B197" s="280" t="s">
        <v>1188</v>
      </c>
    </row>
    <row r="198" spans="1:2" x14ac:dyDescent="0.25">
      <c r="B198" s="280" t="s">
        <v>1189</v>
      </c>
    </row>
    <row r="199" spans="1:2" x14ac:dyDescent="0.25">
      <c r="B199" s="280" t="s">
        <v>1190</v>
      </c>
    </row>
    <row r="200" spans="1:2" ht="26.25" customHeight="1" x14ac:dyDescent="0.25">
      <c r="B200" s="279" t="s">
        <v>1191</v>
      </c>
    </row>
    <row r="201" spans="1:2" x14ac:dyDescent="0.25">
      <c r="B201" s="280" t="s">
        <v>1192</v>
      </c>
    </row>
    <row r="202" spans="1:2" x14ac:dyDescent="0.25">
      <c r="B202" s="280" t="s">
        <v>1193</v>
      </c>
    </row>
    <row r="203" spans="1:2" ht="30" x14ac:dyDescent="0.25">
      <c r="B203" s="280" t="s">
        <v>1194</v>
      </c>
    </row>
    <row r="204" spans="1:2" ht="18.75" customHeight="1" x14ac:dyDescent="0.25">
      <c r="B204" s="280" t="s">
        <v>1195</v>
      </c>
    </row>
    <row r="205" spans="1:2" x14ac:dyDescent="0.25">
      <c r="B205" s="280" t="s">
        <v>1196</v>
      </c>
    </row>
    <row r="206" spans="1:2" ht="30" x14ac:dyDescent="0.25">
      <c r="B206" s="280" t="s">
        <v>1197</v>
      </c>
    </row>
    <row r="207" spans="1:2" x14ac:dyDescent="0.25">
      <c r="B207" s="280" t="s">
        <v>1198</v>
      </c>
    </row>
    <row r="208" spans="1:2" x14ac:dyDescent="0.25">
      <c r="B208" s="280" t="s">
        <v>1199</v>
      </c>
    </row>
    <row r="209" spans="2:2" x14ac:dyDescent="0.25">
      <c r="B209" s="280" t="s">
        <v>1200</v>
      </c>
    </row>
    <row r="210" spans="2:2" ht="30" x14ac:dyDescent="0.25">
      <c r="B210" s="280" t="s">
        <v>1201</v>
      </c>
    </row>
    <row r="211" spans="2:2" x14ac:dyDescent="0.25">
      <c r="B211" s="280" t="s">
        <v>1202</v>
      </c>
    </row>
    <row r="212" spans="2:2" x14ac:dyDescent="0.25">
      <c r="B212" s="280" t="s">
        <v>1203</v>
      </c>
    </row>
    <row r="213" spans="2:2" x14ac:dyDescent="0.25">
      <c r="B213" s="280" t="s">
        <v>1204</v>
      </c>
    </row>
    <row r="214" spans="2:2" x14ac:dyDescent="0.25">
      <c r="B214" s="280" t="s">
        <v>1205</v>
      </c>
    </row>
    <row r="215" spans="2:2" ht="24" customHeight="1" x14ac:dyDescent="0.25">
      <c r="B215" s="279" t="s">
        <v>1206</v>
      </c>
    </row>
    <row r="216" spans="2:2" ht="24" customHeight="1" x14ac:dyDescent="0.25">
      <c r="B216" s="279" t="s">
        <v>1207</v>
      </c>
    </row>
    <row r="217" spans="2:2" x14ac:dyDescent="0.25">
      <c r="B217" s="280" t="s">
        <v>1208</v>
      </c>
    </row>
  </sheetData>
  <sheetProtection password="D024" sheet="1" objects="1" scenarios="1"/>
  <hyperlinks>
    <hyperlink ref="B19" r:id="rId1"/>
    <hyperlink ref="B6" r:id="rId2"/>
    <hyperlink ref="B7" r:id="rId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126</vt:i4>
      </vt:variant>
    </vt:vector>
  </HeadingPairs>
  <TitlesOfParts>
    <vt:vector size="131" baseType="lpstr">
      <vt:lpstr>Vkladani_dat</vt:lpstr>
      <vt:lpstr>Tisk_Kult</vt:lpstr>
      <vt:lpstr>Kopirovani</vt:lpstr>
      <vt:lpstr>Definice</vt:lpstr>
      <vt:lpstr>Pokyny</vt:lpstr>
      <vt:lpstr>Vkladani_dat!_ftn1</vt:lpstr>
      <vt:lpstr>Vkladani_dat!_ftn2</vt:lpstr>
      <vt:lpstr>Vkladani_dat!_ftn3</vt:lpstr>
      <vt:lpstr>Vkladani_dat!_Toc326153052</vt:lpstr>
      <vt:lpstr>Vkladani_dat!_Toc326153053</vt:lpstr>
      <vt:lpstr>Vkladani_dat!_Toc326153054</vt:lpstr>
      <vt:lpstr>Definice!Def_01</vt:lpstr>
      <vt:lpstr>Definice!Def_02</vt:lpstr>
      <vt:lpstr>Definice!Def_03</vt:lpstr>
      <vt:lpstr>Definice!Def_04</vt:lpstr>
      <vt:lpstr>Definice!Def_05</vt:lpstr>
      <vt:lpstr>Definice!Def_06</vt:lpstr>
      <vt:lpstr>Definice!Def_07</vt:lpstr>
      <vt:lpstr>Definice!Def_08</vt:lpstr>
      <vt:lpstr>Definice!Def_09</vt:lpstr>
      <vt:lpstr>Definice!Def_10</vt:lpstr>
      <vt:lpstr>Definice!Def_100</vt:lpstr>
      <vt:lpstr>Definice!Def_101</vt:lpstr>
      <vt:lpstr>Definice!Def_102</vt:lpstr>
      <vt:lpstr>Definice!Def_103</vt:lpstr>
      <vt:lpstr>Definice!Def_104</vt:lpstr>
      <vt:lpstr>Definice!Def_105</vt:lpstr>
      <vt:lpstr>Definice!Def_106</vt:lpstr>
      <vt:lpstr>Definice!Def_107</vt:lpstr>
      <vt:lpstr>Definice!Def_108</vt:lpstr>
      <vt:lpstr>Definice!Def_109</vt:lpstr>
      <vt:lpstr>Definice!Def_11</vt:lpstr>
      <vt:lpstr>Definice!Def_110</vt:lpstr>
      <vt:lpstr>Definice!Def_111</vt:lpstr>
      <vt:lpstr>Definice!Def_112</vt:lpstr>
      <vt:lpstr>Definice!Def_113</vt:lpstr>
      <vt:lpstr>Definice!Def_114</vt:lpstr>
      <vt:lpstr>Definice!Def_115</vt:lpstr>
      <vt:lpstr>Definice!Def_116</vt:lpstr>
      <vt:lpstr>Definice!Def_12</vt:lpstr>
      <vt:lpstr>Definice!Def_13</vt:lpstr>
      <vt:lpstr>Definice!Def_14</vt:lpstr>
      <vt:lpstr>Definice!Def_15</vt:lpstr>
      <vt:lpstr>Definice!Def_16</vt:lpstr>
      <vt:lpstr>Definice!Def_17</vt:lpstr>
      <vt:lpstr>Definice!Def_18</vt:lpstr>
      <vt:lpstr>Definice!Def_19</vt:lpstr>
      <vt:lpstr>Definice!Def_20</vt:lpstr>
      <vt:lpstr>Definice!Def_21</vt:lpstr>
      <vt:lpstr>Definice!Def_22</vt:lpstr>
      <vt:lpstr>Definice!Def_23</vt:lpstr>
      <vt:lpstr>Definice!Def_24</vt:lpstr>
      <vt:lpstr>Definice!Def_25</vt:lpstr>
      <vt:lpstr>Definice!Def_26</vt:lpstr>
      <vt:lpstr>Definice!Def_27</vt:lpstr>
      <vt:lpstr>Definice!Def_28</vt:lpstr>
      <vt:lpstr>Definice!Def_29</vt:lpstr>
      <vt:lpstr>Definice!Def_30</vt:lpstr>
      <vt:lpstr>Definice!Def_31</vt:lpstr>
      <vt:lpstr>Definice!Def_32</vt:lpstr>
      <vt:lpstr>Definice!Def_33</vt:lpstr>
      <vt:lpstr>Definice!Def_34</vt:lpstr>
      <vt:lpstr>Definice!Def_35</vt:lpstr>
      <vt:lpstr>Definice!Def_36</vt:lpstr>
      <vt:lpstr>Definice!Def_37</vt:lpstr>
      <vt:lpstr>Definice!Def_38</vt:lpstr>
      <vt:lpstr>Definice!Def_39</vt:lpstr>
      <vt:lpstr>Definice!Def_40</vt:lpstr>
      <vt:lpstr>Definice!Def_41</vt:lpstr>
      <vt:lpstr>Definice!Def_42</vt:lpstr>
      <vt:lpstr>Definice!Def_43</vt:lpstr>
      <vt:lpstr>Definice!Def_44</vt:lpstr>
      <vt:lpstr>Definice!Def_45</vt:lpstr>
      <vt:lpstr>Definice!Def_46</vt:lpstr>
      <vt:lpstr>Definice!Def_47</vt:lpstr>
      <vt:lpstr>Definice!Def_48</vt:lpstr>
      <vt:lpstr>Definice!Def_49</vt:lpstr>
      <vt:lpstr>Definice!Def_50</vt:lpstr>
      <vt:lpstr>Definice!Def_51</vt:lpstr>
      <vt:lpstr>Definice!Def_52</vt:lpstr>
      <vt:lpstr>Definice!Def_53</vt:lpstr>
      <vt:lpstr>Definice!Def_54</vt:lpstr>
      <vt:lpstr>Definice!Def_55</vt:lpstr>
      <vt:lpstr>Definice!Def_56</vt:lpstr>
      <vt:lpstr>Definice!Def_57</vt:lpstr>
      <vt:lpstr>Definice!Def_58</vt:lpstr>
      <vt:lpstr>Definice!Def_59</vt:lpstr>
      <vt:lpstr>Definice!Def_60</vt:lpstr>
      <vt:lpstr>Definice!Def_61</vt:lpstr>
      <vt:lpstr>Definice!Def_62</vt:lpstr>
      <vt:lpstr>Definice!Def_63</vt:lpstr>
      <vt:lpstr>Definice!Def_64</vt:lpstr>
      <vt:lpstr>Definice!Def_65</vt:lpstr>
      <vt:lpstr>Definice!Def_66</vt:lpstr>
      <vt:lpstr>Definice!Def_67</vt:lpstr>
      <vt:lpstr>Definice!Def_68</vt:lpstr>
      <vt:lpstr>Definice!Def_69</vt:lpstr>
      <vt:lpstr>Definice!Def_70</vt:lpstr>
      <vt:lpstr>Definice!Def_71</vt:lpstr>
      <vt:lpstr>Definice!Def_72</vt:lpstr>
      <vt:lpstr>Definice!Def_73</vt:lpstr>
      <vt:lpstr>Definice!Def_74</vt:lpstr>
      <vt:lpstr>Definice!Def_75</vt:lpstr>
      <vt:lpstr>Definice!Def_76</vt:lpstr>
      <vt:lpstr>Definice!Def_77</vt:lpstr>
      <vt:lpstr>Definice!Def_78</vt:lpstr>
      <vt:lpstr>Definice!Def_79</vt:lpstr>
      <vt:lpstr>Definice!Def_80</vt:lpstr>
      <vt:lpstr>Definice!Def_81</vt:lpstr>
      <vt:lpstr>Definice!Def_82</vt:lpstr>
      <vt:lpstr>Definice!Def_83</vt:lpstr>
      <vt:lpstr>Definice!Def_84</vt:lpstr>
      <vt:lpstr>Definice!Def_85</vt:lpstr>
      <vt:lpstr>Definice!Def_86</vt:lpstr>
      <vt:lpstr>Definice!Def_87</vt:lpstr>
      <vt:lpstr>Definice!Def_88</vt:lpstr>
      <vt:lpstr>Definice!Def_89</vt:lpstr>
      <vt:lpstr>Definice!Def_90</vt:lpstr>
      <vt:lpstr>Definice!Def_91</vt:lpstr>
      <vt:lpstr>Definice!Def_92</vt:lpstr>
      <vt:lpstr>Definice!Def_93</vt:lpstr>
      <vt:lpstr>Definice!Def_94</vt:lpstr>
      <vt:lpstr>Definice!Def_95</vt:lpstr>
      <vt:lpstr>Definice!Def_96</vt:lpstr>
      <vt:lpstr>Definice!Def_98</vt:lpstr>
      <vt:lpstr>Definice!Def_99</vt:lpstr>
      <vt:lpstr>Kopirovani!Názvy_tisku</vt:lpstr>
      <vt:lpstr>Tisk_Kult!Oblast_tisku</vt:lpstr>
      <vt:lpstr>Vkladani_dat!Oblast_tisku</vt:lpstr>
      <vt:lpstr>Tisk_Kult!OLE_LINK1</vt:lpstr>
      <vt:lpstr>Pokyny!Ř0414</vt:lpstr>
    </vt:vector>
  </TitlesOfParts>
  <Company>National Library CR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Semrád Jaro</cp:lastModifiedBy>
  <cp:lastPrinted>2024-11-22T17:57:33Z</cp:lastPrinted>
  <dcterms:created xsi:type="dcterms:W3CDTF">2020-09-24T11:01:21Z</dcterms:created>
  <dcterms:modified xsi:type="dcterms:W3CDTF">2025-11-24T19:09:41Z</dcterms:modified>
</cp:coreProperties>
</file>